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ba\Desktop\【'18年度】ＪＫＡ千葉県本部\☆資格審査会\"/>
    </mc:Choice>
  </mc:AlternateContent>
  <bookViews>
    <workbookView xWindow="0" yWindow="0" windowWidth="20490" windowHeight="7770"/>
  </bookViews>
  <sheets>
    <sheet name="【見本】受付用紙（講習＆受験）" sheetId="2" r:id="rId1"/>
    <sheet name="受付用紙（講習＆受験）" sheetId="1" r:id="rId2"/>
  </sheets>
  <definedNames>
    <definedName name="_xlnm.Print_Area" localSheetId="0">'【見本】受付用紙（講習＆受験）'!$A$1:$V$37</definedName>
    <definedName name="_xlnm.Print_Area" localSheetId="1">'受付用紙（講習＆受験）'!$A$1:$V$37</definedName>
    <definedName name="_xlnm.Print_Titles" localSheetId="0">'【見本】受付用紙（講習＆受験）'!$B:$V,'【見本】受付用紙（講習＆受験）'!$1:$5</definedName>
    <definedName name="_xlnm.Print_Titles" localSheetId="1">'受付用紙（講習＆受験）'!$B:$V,'受付用紙（講習＆受験）'!$1:$5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2" l="1"/>
  <c r="R34" i="2" s="1"/>
  <c r="U34" i="2" s="1"/>
  <c r="P33" i="2"/>
  <c r="R33" i="2" s="1"/>
  <c r="L33" i="2"/>
  <c r="N33" i="2" s="1"/>
  <c r="H33" i="2"/>
  <c r="J33" i="2" s="1"/>
  <c r="P32" i="2"/>
  <c r="L32" i="2"/>
  <c r="H32" i="2"/>
  <c r="R29" i="2"/>
  <c r="U29" i="2" s="1"/>
  <c r="R28" i="2"/>
  <c r="R32" i="2" s="1"/>
  <c r="N28" i="2"/>
  <c r="N32" i="2" s="1"/>
  <c r="J28" i="2"/>
  <c r="J32" i="2" s="1"/>
  <c r="P24" i="2"/>
  <c r="Q24" i="2" s="1"/>
  <c r="P23" i="2"/>
  <c r="Q23" i="2" s="1"/>
  <c r="L23" i="2"/>
  <c r="N23" i="2" s="1"/>
  <c r="H23" i="2"/>
  <c r="I23" i="2" s="1"/>
  <c r="P22" i="2"/>
  <c r="Q22" i="2" s="1"/>
  <c r="L22" i="2"/>
  <c r="L27" i="2" s="1"/>
  <c r="L37" i="2" s="1"/>
  <c r="H22" i="2"/>
  <c r="I22" i="2" s="1"/>
  <c r="I27" i="2" s="1"/>
  <c r="E22" i="2"/>
  <c r="E27" i="2" s="1"/>
  <c r="X21" i="2"/>
  <c r="U21" i="2"/>
  <c r="E21" i="2"/>
  <c r="U20" i="2"/>
  <c r="R20" i="2"/>
  <c r="Q20" i="2"/>
  <c r="N20" i="2"/>
  <c r="M20" i="2"/>
  <c r="J20" i="2"/>
  <c r="I20" i="2"/>
  <c r="F20" i="2"/>
  <c r="S20" i="2" s="1"/>
  <c r="U19" i="2"/>
  <c r="R19" i="2"/>
  <c r="Q19" i="2"/>
  <c r="N19" i="2"/>
  <c r="M19" i="2"/>
  <c r="J19" i="2"/>
  <c r="I19" i="2"/>
  <c r="F19" i="2"/>
  <c r="S19" i="2" s="1"/>
  <c r="U18" i="2"/>
  <c r="R18" i="2"/>
  <c r="Q18" i="2"/>
  <c r="N18" i="2"/>
  <c r="M18" i="2"/>
  <c r="J18" i="2"/>
  <c r="I18" i="2"/>
  <c r="F18" i="2"/>
  <c r="S18" i="2" s="1"/>
  <c r="U17" i="2"/>
  <c r="R17" i="2"/>
  <c r="Q17" i="2"/>
  <c r="N17" i="2"/>
  <c r="M17" i="2"/>
  <c r="J17" i="2"/>
  <c r="I17" i="2"/>
  <c r="F17" i="2"/>
  <c r="S17" i="2" s="1"/>
  <c r="U16" i="2"/>
  <c r="R16" i="2"/>
  <c r="Q16" i="2"/>
  <c r="N16" i="2"/>
  <c r="M16" i="2"/>
  <c r="J16" i="2"/>
  <c r="I16" i="2"/>
  <c r="F16" i="2"/>
  <c r="S16" i="2" s="1"/>
  <c r="U15" i="2"/>
  <c r="R15" i="2"/>
  <c r="Q15" i="2"/>
  <c r="N15" i="2"/>
  <c r="M15" i="2"/>
  <c r="J15" i="2"/>
  <c r="I15" i="2"/>
  <c r="F15" i="2"/>
  <c r="S15" i="2" s="1"/>
  <c r="U14" i="2"/>
  <c r="R14" i="2"/>
  <c r="Q14" i="2"/>
  <c r="N14" i="2"/>
  <c r="M14" i="2"/>
  <c r="J14" i="2"/>
  <c r="I14" i="2"/>
  <c r="F14" i="2"/>
  <c r="S14" i="2" s="1"/>
  <c r="U13" i="2"/>
  <c r="R13" i="2"/>
  <c r="Q13" i="2"/>
  <c r="N13" i="2"/>
  <c r="M13" i="2"/>
  <c r="J13" i="2"/>
  <c r="I13" i="2"/>
  <c r="F13" i="2"/>
  <c r="S13" i="2" s="1"/>
  <c r="U12" i="2"/>
  <c r="R12" i="2"/>
  <c r="Q12" i="2"/>
  <c r="N12" i="2"/>
  <c r="M12" i="2"/>
  <c r="J12" i="2"/>
  <c r="I12" i="2"/>
  <c r="F12" i="2"/>
  <c r="S12" i="2" s="1"/>
  <c r="U11" i="2"/>
  <c r="R11" i="2"/>
  <c r="Q11" i="2"/>
  <c r="N11" i="2"/>
  <c r="M11" i="2"/>
  <c r="J11" i="2"/>
  <c r="I11" i="2"/>
  <c r="F11" i="2"/>
  <c r="S11" i="2" s="1"/>
  <c r="U10" i="2"/>
  <c r="R10" i="2"/>
  <c r="Q10" i="2"/>
  <c r="N10" i="2"/>
  <c r="M10" i="2"/>
  <c r="J10" i="2"/>
  <c r="I10" i="2"/>
  <c r="F10" i="2"/>
  <c r="S10" i="2" s="1"/>
  <c r="U9" i="2"/>
  <c r="R9" i="2"/>
  <c r="Q9" i="2"/>
  <c r="N9" i="2"/>
  <c r="M9" i="2"/>
  <c r="J9" i="2"/>
  <c r="I9" i="2"/>
  <c r="F9" i="2"/>
  <c r="S9" i="2" s="1"/>
  <c r="U8" i="2"/>
  <c r="R8" i="2"/>
  <c r="Q8" i="2"/>
  <c r="N8" i="2"/>
  <c r="M8" i="2"/>
  <c r="J8" i="2"/>
  <c r="I8" i="2"/>
  <c r="F8" i="2"/>
  <c r="S8" i="2" s="1"/>
  <c r="U7" i="2"/>
  <c r="R7" i="2"/>
  <c r="Q7" i="2"/>
  <c r="N7" i="2"/>
  <c r="M7" i="2"/>
  <c r="J7" i="2"/>
  <c r="I7" i="2"/>
  <c r="F7" i="2"/>
  <c r="S7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U6" i="2"/>
  <c r="R6" i="2"/>
  <c r="R21" i="2" s="1"/>
  <c r="Q6" i="2"/>
  <c r="Q21" i="2" s="1"/>
  <c r="N6" i="2"/>
  <c r="N21" i="2" s="1"/>
  <c r="M6" i="2"/>
  <c r="M21" i="2" s="1"/>
  <c r="J6" i="2"/>
  <c r="J21" i="2" s="1"/>
  <c r="I6" i="2"/>
  <c r="I21" i="2" s="1"/>
  <c r="F6" i="2"/>
  <c r="F22" i="2" s="1"/>
  <c r="F27" i="2" s="1"/>
  <c r="M22" i="2" l="1"/>
  <c r="M23" i="2"/>
  <c r="U33" i="2"/>
  <c r="Q27" i="2"/>
  <c r="U32" i="2"/>
  <c r="S32" i="2"/>
  <c r="F21" i="2"/>
  <c r="J22" i="2"/>
  <c r="R22" i="2"/>
  <c r="J23" i="2"/>
  <c r="U23" i="2" s="1"/>
  <c r="R23" i="2"/>
  <c r="R24" i="2"/>
  <c r="U24" i="2" s="1"/>
  <c r="H27" i="2"/>
  <c r="H37" i="2" s="1"/>
  <c r="P27" i="2"/>
  <c r="P37" i="2" s="1"/>
  <c r="S6" i="2"/>
  <c r="S21" i="2" s="1"/>
  <c r="N22" i="2"/>
  <c r="N27" i="2" s="1"/>
  <c r="N37" i="2" s="1"/>
  <c r="U28" i="2"/>
  <c r="P34" i="1"/>
  <c r="R34" i="1" s="1"/>
  <c r="U34" i="1" s="1"/>
  <c r="P33" i="1"/>
  <c r="R33" i="1" s="1"/>
  <c r="L33" i="1"/>
  <c r="N33" i="1" s="1"/>
  <c r="H33" i="1"/>
  <c r="J33" i="1" s="1"/>
  <c r="P32" i="1"/>
  <c r="L32" i="1"/>
  <c r="H32" i="1"/>
  <c r="U29" i="1"/>
  <c r="R29" i="1"/>
  <c r="R28" i="1"/>
  <c r="R32" i="1" s="1"/>
  <c r="N28" i="1"/>
  <c r="N32" i="1" s="1"/>
  <c r="J28" i="1"/>
  <c r="J32" i="1" s="1"/>
  <c r="S32" i="1" s="1"/>
  <c r="P24" i="1"/>
  <c r="R24" i="1" s="1"/>
  <c r="U24" i="1" s="1"/>
  <c r="P23" i="1"/>
  <c r="R23" i="1" s="1"/>
  <c r="L23" i="1"/>
  <c r="M23" i="1" s="1"/>
  <c r="I23" i="1"/>
  <c r="H23" i="1"/>
  <c r="J23" i="1" s="1"/>
  <c r="P22" i="1"/>
  <c r="P27" i="1" s="1"/>
  <c r="P37" i="1" s="1"/>
  <c r="L22" i="1"/>
  <c r="M22" i="1" s="1"/>
  <c r="M27" i="1" s="1"/>
  <c r="H22" i="1"/>
  <c r="H27" i="1" s="1"/>
  <c r="H37" i="1" s="1"/>
  <c r="E22" i="1"/>
  <c r="E27" i="1" s="1"/>
  <c r="X21" i="1"/>
  <c r="U21" i="1"/>
  <c r="E21" i="1"/>
  <c r="U20" i="1"/>
  <c r="R20" i="1"/>
  <c r="Q20" i="1"/>
  <c r="N20" i="1"/>
  <c r="M20" i="1"/>
  <c r="J20" i="1"/>
  <c r="I20" i="1"/>
  <c r="F20" i="1"/>
  <c r="U19" i="1"/>
  <c r="R19" i="1"/>
  <c r="Q19" i="1"/>
  <c r="N19" i="1"/>
  <c r="M19" i="1"/>
  <c r="J19" i="1"/>
  <c r="I19" i="1"/>
  <c r="F19" i="1"/>
  <c r="U18" i="1"/>
  <c r="R18" i="1"/>
  <c r="Q18" i="1"/>
  <c r="N18" i="1"/>
  <c r="M18" i="1"/>
  <c r="J18" i="1"/>
  <c r="I18" i="1"/>
  <c r="F18" i="1"/>
  <c r="U17" i="1"/>
  <c r="R17" i="1"/>
  <c r="Q17" i="1"/>
  <c r="N17" i="1"/>
  <c r="M17" i="1"/>
  <c r="J17" i="1"/>
  <c r="I17" i="1"/>
  <c r="F17" i="1"/>
  <c r="U16" i="1"/>
  <c r="R16" i="1"/>
  <c r="Q16" i="1"/>
  <c r="N16" i="1"/>
  <c r="M16" i="1"/>
  <c r="J16" i="1"/>
  <c r="I16" i="1"/>
  <c r="F16" i="1"/>
  <c r="U15" i="1"/>
  <c r="R15" i="1"/>
  <c r="Q15" i="1"/>
  <c r="N15" i="1"/>
  <c r="M15" i="1"/>
  <c r="J15" i="1"/>
  <c r="I15" i="1"/>
  <c r="F15" i="1"/>
  <c r="U14" i="1"/>
  <c r="R14" i="1"/>
  <c r="Q14" i="1"/>
  <c r="N14" i="1"/>
  <c r="M14" i="1"/>
  <c r="J14" i="1"/>
  <c r="I14" i="1"/>
  <c r="F14" i="1"/>
  <c r="U13" i="1"/>
  <c r="R13" i="1"/>
  <c r="Q13" i="1"/>
  <c r="N13" i="1"/>
  <c r="M13" i="1"/>
  <c r="J13" i="1"/>
  <c r="I13" i="1"/>
  <c r="F13" i="1"/>
  <c r="U12" i="1"/>
  <c r="R12" i="1"/>
  <c r="Q12" i="1"/>
  <c r="N12" i="1"/>
  <c r="M12" i="1"/>
  <c r="J12" i="1"/>
  <c r="I12" i="1"/>
  <c r="F12" i="1"/>
  <c r="U11" i="1"/>
  <c r="R11" i="1"/>
  <c r="Q11" i="1"/>
  <c r="N11" i="1"/>
  <c r="M11" i="1"/>
  <c r="J11" i="1"/>
  <c r="I11" i="1"/>
  <c r="F11" i="1"/>
  <c r="U10" i="1"/>
  <c r="R10" i="1"/>
  <c r="Q10" i="1"/>
  <c r="N10" i="1"/>
  <c r="M10" i="1"/>
  <c r="J10" i="1"/>
  <c r="I10" i="1"/>
  <c r="F10" i="1"/>
  <c r="U9" i="1"/>
  <c r="R9" i="1"/>
  <c r="Q9" i="1"/>
  <c r="N9" i="1"/>
  <c r="M9" i="1"/>
  <c r="J9" i="1"/>
  <c r="I9" i="1"/>
  <c r="F9" i="1"/>
  <c r="U8" i="1"/>
  <c r="R8" i="1"/>
  <c r="Q8" i="1"/>
  <c r="N8" i="1"/>
  <c r="M8" i="1"/>
  <c r="J8" i="1"/>
  <c r="I8" i="1"/>
  <c r="F8" i="1"/>
  <c r="U7" i="1"/>
  <c r="R7" i="1"/>
  <c r="Q7" i="1"/>
  <c r="N7" i="1"/>
  <c r="M7" i="1"/>
  <c r="J7" i="1"/>
  <c r="I7" i="1"/>
  <c r="F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U6" i="1"/>
  <c r="R6" i="1"/>
  <c r="Q6" i="1"/>
  <c r="N6" i="1"/>
  <c r="M6" i="1"/>
  <c r="J6" i="1"/>
  <c r="I6" i="1"/>
  <c r="F6" i="1"/>
  <c r="M27" i="2" l="1"/>
  <c r="U22" i="2"/>
  <c r="J27" i="2"/>
  <c r="R27" i="2"/>
  <c r="R37" i="2" s="1"/>
  <c r="R21" i="1"/>
  <c r="N21" i="1"/>
  <c r="U33" i="1"/>
  <c r="J21" i="1"/>
  <c r="F21" i="1"/>
  <c r="S7" i="1"/>
  <c r="S8" i="1"/>
  <c r="S10" i="1"/>
  <c r="S11" i="1"/>
  <c r="S12" i="1"/>
  <c r="S13" i="1"/>
  <c r="S15" i="1"/>
  <c r="S16" i="1"/>
  <c r="S17" i="1"/>
  <c r="S19" i="1"/>
  <c r="S20" i="1"/>
  <c r="S9" i="1"/>
  <c r="S14" i="1"/>
  <c r="S18" i="1"/>
  <c r="I21" i="1"/>
  <c r="M21" i="1"/>
  <c r="Q21" i="1"/>
  <c r="F22" i="1"/>
  <c r="F27" i="1" s="1"/>
  <c r="I22" i="1"/>
  <c r="I27" i="1" s="1"/>
  <c r="Q23" i="1"/>
  <c r="Q24" i="1"/>
  <c r="Q22" i="1"/>
  <c r="S6" i="1"/>
  <c r="N22" i="1"/>
  <c r="N23" i="1"/>
  <c r="U23" i="1" s="1"/>
  <c r="L27" i="1"/>
  <c r="L37" i="1" s="1"/>
  <c r="U28" i="1"/>
  <c r="U32" i="1"/>
  <c r="J22" i="1"/>
  <c r="R22" i="1"/>
  <c r="R27" i="1" s="1"/>
  <c r="R37" i="1" s="1"/>
  <c r="J37" i="2" l="1"/>
  <c r="S27" i="2"/>
  <c r="S21" i="1"/>
  <c r="Q27" i="1"/>
  <c r="N27" i="1"/>
  <c r="N37" i="1" s="1"/>
  <c r="J27" i="1"/>
  <c r="U22" i="1"/>
  <c r="U37" i="2" l="1"/>
  <c r="S37" i="2"/>
  <c r="J37" i="1"/>
  <c r="S27" i="1"/>
  <c r="S37" i="1" l="1"/>
  <c r="U37" i="1"/>
</calcChain>
</file>

<file path=xl/sharedStrings.xml><?xml version="1.0" encoding="utf-8"?>
<sst xmlns="http://schemas.openxmlformats.org/spreadsheetml/2006/main" count="125" uniqueCount="41">
  <si>
    <t>受験№</t>
    <rPh sb="0" eb="2">
      <t>ジュケンマサタダ</t>
    </rPh>
    <phoneticPr fontId="3"/>
  </si>
  <si>
    <t>氏　名</t>
    <rPh sb="0" eb="1">
      <t>シ</t>
    </rPh>
    <rPh sb="2" eb="3">
      <t>メイ</t>
    </rPh>
    <phoneticPr fontId="3"/>
  </si>
  <si>
    <t>会員番号</t>
    <rPh sb="0" eb="1">
      <t>カイ</t>
    </rPh>
    <rPh sb="1" eb="2">
      <t>イン</t>
    </rPh>
    <rPh sb="2" eb="4">
      <t>バンゴウ</t>
    </rPh>
    <phoneticPr fontId="3"/>
  </si>
  <si>
    <t>支部名</t>
    <rPh sb="0" eb="2">
      <t>シブ</t>
    </rPh>
    <rPh sb="2" eb="3">
      <t>メイ</t>
    </rPh>
    <phoneticPr fontId="3"/>
  </si>
  <si>
    <t>講習会
受講料</t>
    <rPh sb="0" eb="2">
      <t>コウシュウ</t>
    </rPh>
    <rPh sb="2" eb="3">
      <t>カイ</t>
    </rPh>
    <rPh sb="4" eb="7">
      <t>ジュコウリョウ</t>
    </rPh>
    <phoneticPr fontId="3"/>
  </si>
  <si>
    <t>指導</t>
    <rPh sb="0" eb="2">
      <t>シドウ</t>
    </rPh>
    <phoneticPr fontId="3"/>
  </si>
  <si>
    <t>審査</t>
    <rPh sb="0" eb="2">
      <t>シンサ</t>
    </rPh>
    <phoneticPr fontId="3"/>
  </si>
  <si>
    <t>審判</t>
    <rPh sb="0" eb="2">
      <t>シンパン</t>
    </rPh>
    <phoneticPr fontId="3"/>
  </si>
  <si>
    <t>受験等料金</t>
    <rPh sb="0" eb="2">
      <t>ジュケン</t>
    </rPh>
    <rPh sb="2" eb="3">
      <t>トウ</t>
    </rPh>
    <rPh sb="3" eb="5">
      <t>リョウキン</t>
    </rPh>
    <phoneticPr fontId="3"/>
  </si>
  <si>
    <t>返金</t>
    <rPh sb="0" eb="2">
      <t>ヘンキン</t>
    </rPh>
    <phoneticPr fontId="3"/>
  </si>
  <si>
    <t>受験票</t>
    <rPh sb="0" eb="3">
      <t>ジュケンヒョウ</t>
    </rPh>
    <phoneticPr fontId="3"/>
  </si>
  <si>
    <t>級</t>
    <rPh sb="0" eb="1">
      <t>キュウ</t>
    </rPh>
    <phoneticPr fontId="3"/>
  </si>
  <si>
    <t>合否</t>
    <rPh sb="0" eb="2">
      <t>ゴウヒ</t>
    </rPh>
    <phoneticPr fontId="3"/>
  </si>
  <si>
    <t>受験料</t>
    <rPh sb="0" eb="3">
      <t>ジュケンリョウ</t>
    </rPh>
    <phoneticPr fontId="3"/>
  </si>
  <si>
    <t>登録料</t>
    <rPh sb="0" eb="3">
      <t>トウロクリョウ</t>
    </rPh>
    <phoneticPr fontId="3"/>
  </si>
  <si>
    <t>金額</t>
    <rPh sb="0" eb="2">
      <t>キンガク</t>
    </rPh>
    <phoneticPr fontId="3"/>
  </si>
  <si>
    <t>済</t>
    <rPh sb="0" eb="1">
      <t>ス</t>
    </rPh>
    <phoneticPr fontId="3"/>
  </si>
  <si>
    <t>有・無</t>
    <rPh sb="0" eb="1">
      <t>ユウ</t>
    </rPh>
    <rPh sb="2" eb="3">
      <t>ム</t>
    </rPh>
    <phoneticPr fontId="3"/>
  </si>
  <si>
    <t>C</t>
    <phoneticPr fontId="3"/>
  </si>
  <si>
    <t>合
否</t>
    <rPh sb="0" eb="1">
      <t>ゴウ</t>
    </rPh>
    <rPh sb="3" eb="4">
      <t>ヒ</t>
    </rPh>
    <phoneticPr fontId="3"/>
  </si>
  <si>
    <t>D</t>
    <phoneticPr fontId="3"/>
  </si>
  <si>
    <t>C
D</t>
    <phoneticPr fontId="3"/>
  </si>
  <si>
    <t>5,500
5,500</t>
    <phoneticPr fontId="3"/>
  </si>
  <si>
    <t>D</t>
    <phoneticPr fontId="3"/>
  </si>
  <si>
    <t>○</t>
    <phoneticPr fontId="3"/>
  </si>
  <si>
    <t>○</t>
    <phoneticPr fontId="3"/>
  </si>
  <si>
    <t>合計</t>
    <rPh sb="0" eb="2">
      <t>ゴウケイ</t>
    </rPh>
    <phoneticPr fontId="3"/>
  </si>
  <si>
    <t>受験者</t>
    <rPh sb="0" eb="3">
      <t>ジュケンシャ</t>
    </rPh>
    <phoneticPr fontId="3"/>
  </si>
  <si>
    <t>B</t>
    <phoneticPr fontId="3"/>
  </si>
  <si>
    <t>D</t>
    <phoneticPr fontId="3"/>
  </si>
  <si>
    <t>受験者計</t>
    <rPh sb="0" eb="3">
      <t>ジュケンシャ</t>
    </rPh>
    <rPh sb="3" eb="4">
      <t>ケイ</t>
    </rPh>
    <phoneticPr fontId="3"/>
  </si>
  <si>
    <t>合格者</t>
    <rPh sb="0" eb="3">
      <t>ゴウカクシャ</t>
    </rPh>
    <phoneticPr fontId="3"/>
  </si>
  <si>
    <t>C</t>
    <phoneticPr fontId="3"/>
  </si>
  <si>
    <t>D</t>
    <phoneticPr fontId="3"/>
  </si>
  <si>
    <t>C</t>
    <phoneticPr fontId="3"/>
  </si>
  <si>
    <t>合格者計</t>
    <rPh sb="0" eb="3">
      <t>ゴウカクシャ</t>
    </rPh>
    <rPh sb="3" eb="4">
      <t>ケイ</t>
    </rPh>
    <phoneticPr fontId="3"/>
  </si>
  <si>
    <t>不合格格者</t>
    <rPh sb="0" eb="3">
      <t>フゴウカク</t>
    </rPh>
    <rPh sb="3" eb="4">
      <t>カク</t>
    </rPh>
    <rPh sb="4" eb="5">
      <t>シャ</t>
    </rPh>
    <phoneticPr fontId="3"/>
  </si>
  <si>
    <t>不合格者返還金</t>
    <rPh sb="0" eb="3">
      <t>フゴウカク</t>
    </rPh>
    <rPh sb="3" eb="4">
      <t>シャ</t>
    </rPh>
    <rPh sb="4" eb="7">
      <t>ヘンカンキン</t>
    </rPh>
    <phoneticPr fontId="3"/>
  </si>
  <si>
    <t>平成30年度　千葉県本部資格審査会　受験・受講申込表（平成31.2.10実施）</t>
    <rPh sb="0" eb="2">
      <t>ヘイセイ</t>
    </rPh>
    <rPh sb="4" eb="5">
      <t>ネン</t>
    </rPh>
    <rPh sb="5" eb="6">
      <t>ド</t>
    </rPh>
    <rPh sb="7" eb="10">
      <t>チバケン</t>
    </rPh>
    <rPh sb="10" eb="12">
      <t>ホンブ</t>
    </rPh>
    <rPh sb="12" eb="14">
      <t>シカク</t>
    </rPh>
    <rPh sb="14" eb="16">
      <t>シンサ</t>
    </rPh>
    <rPh sb="16" eb="17">
      <t>カイ</t>
    </rPh>
    <rPh sb="18" eb="20">
      <t>ジュケン</t>
    </rPh>
    <rPh sb="21" eb="23">
      <t>ジュコウ</t>
    </rPh>
    <rPh sb="23" eb="25">
      <t>モウシコミ</t>
    </rPh>
    <rPh sb="25" eb="26">
      <t>ヒョウ</t>
    </rPh>
    <rPh sb="27" eb="29">
      <t>ヘイセイ</t>
    </rPh>
    <rPh sb="36" eb="38">
      <t>ジッシ</t>
    </rPh>
    <phoneticPr fontId="3"/>
  </si>
  <si>
    <t>C</t>
    <phoneticPr fontId="3"/>
  </si>
  <si>
    <t>D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</si>
</sst>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_);[Red]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>
      <alignment vertical="center"/>
    </xf>
    <xf numFmtId="176" fontId="4" fillId="0" borderId="0" xfId="1" applyNumberFormat="1" applyFont="1" applyFill="1">
      <alignment vertical="center"/>
    </xf>
    <xf numFmtId="38" fontId="4" fillId="0" borderId="0" xfId="1" applyFont="1" applyFill="1">
      <alignment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6" fontId="9" fillId="0" borderId="19" xfId="1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shrinkToFit="1"/>
    </xf>
    <xf numFmtId="3" fontId="6" fillId="0" borderId="27" xfId="0" applyNumberFormat="1" applyFont="1" applyFill="1" applyBorder="1" applyAlignment="1">
      <alignment horizontal="center" vertical="center" wrapText="1" shrinkToFit="1"/>
    </xf>
    <xf numFmtId="3" fontId="5" fillId="0" borderId="28" xfId="0" applyNumberFormat="1" applyFont="1" applyFill="1" applyBorder="1" applyAlignment="1">
      <alignment horizontal="center" vertical="center" wrapText="1" shrinkToFit="1"/>
    </xf>
    <xf numFmtId="3" fontId="5" fillId="0" borderId="29" xfId="0" applyNumberFormat="1" applyFont="1" applyFill="1" applyBorder="1" applyAlignment="1">
      <alignment horizontal="center" vertical="center" wrapText="1" shrinkToFit="1"/>
    </xf>
    <xf numFmtId="3" fontId="6" fillId="0" borderId="30" xfId="0" applyNumberFormat="1" applyFont="1" applyFill="1" applyBorder="1" applyAlignment="1">
      <alignment horizontal="center" vertical="center" wrapText="1" shrinkToFit="1"/>
    </xf>
    <xf numFmtId="3" fontId="5" fillId="0" borderId="27" xfId="0" applyNumberFormat="1" applyFont="1" applyFill="1" applyBorder="1" applyAlignment="1">
      <alignment horizontal="center" vertical="center" wrapText="1" shrinkToFit="1"/>
    </xf>
    <xf numFmtId="3" fontId="5" fillId="0" borderId="31" xfId="0" applyNumberFormat="1" applyFont="1" applyFill="1" applyBorder="1" applyAlignment="1">
      <alignment horizontal="center" vertical="center" wrapText="1" shrinkToFit="1"/>
    </xf>
    <xf numFmtId="176" fontId="5" fillId="0" borderId="30" xfId="1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4" fillId="0" borderId="27" xfId="1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vertical="center" shrinkToFit="1"/>
    </xf>
    <xf numFmtId="3" fontId="0" fillId="0" borderId="0" xfId="0" applyNumberFormat="1" applyFill="1">
      <alignment vertical="center"/>
    </xf>
    <xf numFmtId="0" fontId="4" fillId="0" borderId="33" xfId="0" applyFont="1" applyFill="1" applyBorder="1">
      <alignment vertical="center"/>
    </xf>
    <xf numFmtId="0" fontId="10" fillId="0" borderId="34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177" fontId="6" fillId="0" borderId="34" xfId="0" applyNumberFormat="1" applyFont="1" applyFill="1" applyBorder="1" applyAlignment="1">
      <alignment horizontal="center" vertical="center" shrinkToFit="1"/>
    </xf>
    <xf numFmtId="177" fontId="6" fillId="0" borderId="35" xfId="0" applyNumberFormat="1" applyFont="1" applyFill="1" applyBorder="1" applyAlignment="1">
      <alignment horizontal="center" vertical="center"/>
    </xf>
    <xf numFmtId="177" fontId="6" fillId="0" borderId="36" xfId="0" applyNumberFormat="1" applyFont="1" applyFill="1" applyBorder="1" applyAlignment="1">
      <alignment horizontal="right" vertical="center"/>
    </xf>
    <xf numFmtId="177" fontId="6" fillId="0" borderId="37" xfId="0" applyNumberFormat="1" applyFont="1" applyFill="1" applyBorder="1" applyAlignment="1">
      <alignment horizontal="center" vertical="center"/>
    </xf>
    <xf numFmtId="177" fontId="6" fillId="0" borderId="38" xfId="0" applyNumberFormat="1" applyFont="1" applyFill="1" applyBorder="1" applyAlignment="1">
      <alignment horizontal="center" vertical="center"/>
    </xf>
    <xf numFmtId="177" fontId="6" fillId="0" borderId="38" xfId="0" applyNumberFormat="1" applyFont="1" applyFill="1" applyBorder="1" applyAlignment="1">
      <alignment horizontal="right" vertical="center"/>
    </xf>
    <xf numFmtId="177" fontId="6" fillId="0" borderId="39" xfId="0" applyNumberFormat="1" applyFont="1" applyFill="1" applyBorder="1" applyAlignment="1">
      <alignment horizontal="right" vertical="center"/>
    </xf>
    <xf numFmtId="177" fontId="6" fillId="0" borderId="40" xfId="0" applyNumberFormat="1" applyFont="1" applyFill="1" applyBorder="1" applyAlignment="1">
      <alignment horizontal="center" vertical="center"/>
    </xf>
    <xf numFmtId="177" fontId="6" fillId="0" borderId="37" xfId="0" applyNumberFormat="1" applyFont="1" applyFill="1" applyBorder="1" applyAlignment="1">
      <alignment horizontal="right" vertical="center"/>
    </xf>
    <xf numFmtId="177" fontId="6" fillId="0" borderId="41" xfId="1" applyNumberFormat="1" applyFont="1" applyFill="1" applyBorder="1">
      <alignment vertical="center"/>
    </xf>
    <xf numFmtId="177" fontId="6" fillId="0" borderId="36" xfId="0" applyNumberFormat="1" applyFont="1" applyFill="1" applyBorder="1" applyAlignment="1">
      <alignment horizontal="center" vertical="center"/>
    </xf>
    <xf numFmtId="177" fontId="6" fillId="0" borderId="0" xfId="1" applyNumberFormat="1" applyFont="1" applyFill="1" applyBorder="1">
      <alignment vertical="center"/>
    </xf>
    <xf numFmtId="0" fontId="10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>
      <alignment vertical="center"/>
    </xf>
    <xf numFmtId="0" fontId="10" fillId="0" borderId="44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177" fontId="6" fillId="0" borderId="44" xfId="0" applyNumberFormat="1" applyFont="1" applyFill="1" applyBorder="1" applyAlignment="1">
      <alignment horizontal="center" vertical="center" shrinkToFit="1"/>
    </xf>
    <xf numFmtId="177" fontId="6" fillId="0" borderId="45" xfId="0" applyNumberFormat="1" applyFont="1" applyFill="1" applyBorder="1" applyAlignment="1">
      <alignment horizontal="center" vertical="center"/>
    </xf>
    <xf numFmtId="177" fontId="6" fillId="0" borderId="46" xfId="0" applyNumberFormat="1" applyFont="1" applyFill="1" applyBorder="1" applyAlignment="1">
      <alignment horizontal="center" vertical="center"/>
    </xf>
    <xf numFmtId="177" fontId="6" fillId="0" borderId="46" xfId="0" applyNumberFormat="1" applyFont="1" applyFill="1" applyBorder="1" applyAlignment="1">
      <alignment horizontal="right" vertical="center"/>
    </xf>
    <xf numFmtId="177" fontId="6" fillId="0" borderId="47" xfId="0" applyNumberFormat="1" applyFont="1" applyFill="1" applyBorder="1" applyAlignment="1">
      <alignment horizontal="center" vertical="center"/>
    </xf>
    <xf numFmtId="177" fontId="6" fillId="0" borderId="48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50" xfId="1" applyNumberFormat="1" applyFont="1" applyFill="1" applyBorder="1">
      <alignment vertical="center"/>
    </xf>
    <xf numFmtId="177" fontId="6" fillId="0" borderId="51" xfId="0" applyNumberFormat="1" applyFont="1" applyFill="1" applyBorder="1" applyAlignment="1">
      <alignment horizontal="center" vertical="center"/>
    </xf>
    <xf numFmtId="177" fontId="6" fillId="0" borderId="45" xfId="1" applyNumberFormat="1" applyFont="1" applyFill="1" applyBorder="1">
      <alignment vertical="center"/>
    </xf>
    <xf numFmtId="177" fontId="6" fillId="0" borderId="49" xfId="0" applyNumberFormat="1" applyFont="1" applyFill="1" applyBorder="1" applyAlignment="1">
      <alignment horizontal="center" vertical="center"/>
    </xf>
    <xf numFmtId="177" fontId="0" fillId="0" borderId="0" xfId="0" applyNumberFormat="1" applyFill="1">
      <alignment vertical="center"/>
    </xf>
    <xf numFmtId="177" fontId="6" fillId="0" borderId="45" xfId="0" applyNumberFormat="1" applyFont="1" applyFill="1" applyBorder="1" applyAlignment="1">
      <alignment vertical="center"/>
    </xf>
    <xf numFmtId="0" fontId="10" fillId="0" borderId="44" xfId="0" applyFont="1" applyFill="1" applyBorder="1" applyAlignment="1">
      <alignment vertical="center" shrinkToFit="1"/>
    </xf>
    <xf numFmtId="177" fontId="6" fillId="0" borderId="44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shrinkToFit="1"/>
    </xf>
    <xf numFmtId="0" fontId="4" fillId="0" borderId="52" xfId="0" applyFont="1" applyFill="1" applyBorder="1">
      <alignment vertical="center"/>
    </xf>
    <xf numFmtId="0" fontId="10" fillId="0" borderId="53" xfId="0" applyFont="1" applyFill="1" applyBorder="1" applyAlignment="1">
      <alignment vertical="center" shrinkToFit="1"/>
    </xf>
    <xf numFmtId="0" fontId="4" fillId="0" borderId="52" xfId="0" applyFont="1" applyFill="1" applyBorder="1" applyAlignment="1">
      <alignment horizontal="center" vertical="center" shrinkToFit="1"/>
    </xf>
    <xf numFmtId="177" fontId="6" fillId="0" borderId="53" xfId="0" applyNumberFormat="1" applyFont="1" applyFill="1" applyBorder="1" applyAlignment="1">
      <alignment horizontal="center" vertical="center"/>
    </xf>
    <xf numFmtId="177" fontId="6" fillId="0" borderId="54" xfId="0" applyNumberFormat="1" applyFont="1" applyFill="1" applyBorder="1" applyAlignment="1">
      <alignment horizontal="center" vertical="center"/>
    </xf>
    <xf numFmtId="177" fontId="6" fillId="0" borderId="55" xfId="0" applyNumberFormat="1" applyFont="1" applyFill="1" applyBorder="1" applyAlignment="1">
      <alignment horizontal="right" vertical="center"/>
    </xf>
    <xf numFmtId="177" fontId="6" fillId="0" borderId="56" xfId="0" applyNumberFormat="1" applyFont="1" applyFill="1" applyBorder="1" applyAlignment="1">
      <alignment horizontal="center" vertical="center"/>
    </xf>
    <xf numFmtId="177" fontId="6" fillId="0" borderId="57" xfId="0" applyNumberFormat="1" applyFont="1" applyFill="1" applyBorder="1" applyAlignment="1">
      <alignment horizontal="center" vertical="center"/>
    </xf>
    <xf numFmtId="177" fontId="6" fillId="0" borderId="57" xfId="0" applyNumberFormat="1" applyFont="1" applyFill="1" applyBorder="1" applyAlignment="1">
      <alignment horizontal="right" vertical="center"/>
    </xf>
    <xf numFmtId="177" fontId="6" fillId="0" borderId="58" xfId="0" applyNumberFormat="1" applyFont="1" applyFill="1" applyBorder="1" applyAlignment="1">
      <alignment horizontal="center" vertical="center"/>
    </xf>
    <xf numFmtId="177" fontId="6" fillId="0" borderId="59" xfId="0" applyNumberFormat="1" applyFont="1" applyFill="1" applyBorder="1" applyAlignment="1">
      <alignment horizontal="right" vertical="center"/>
    </xf>
    <xf numFmtId="177" fontId="6" fillId="0" borderId="60" xfId="0" applyNumberFormat="1" applyFont="1" applyFill="1" applyBorder="1" applyAlignment="1">
      <alignment horizontal="right" vertical="center"/>
    </xf>
    <xf numFmtId="177" fontId="6" fillId="0" borderId="61" xfId="0" applyNumberFormat="1" applyFont="1" applyFill="1" applyBorder="1" applyAlignment="1">
      <alignment horizontal="right" vertical="center"/>
    </xf>
    <xf numFmtId="177" fontId="6" fillId="0" borderId="62" xfId="1" applyNumberFormat="1" applyFont="1" applyFill="1" applyBorder="1">
      <alignment vertical="center"/>
    </xf>
    <xf numFmtId="177" fontId="6" fillId="0" borderId="63" xfId="0" applyNumberFormat="1" applyFont="1" applyFill="1" applyBorder="1" applyAlignment="1">
      <alignment horizontal="center" vertical="center"/>
    </xf>
    <xf numFmtId="177" fontId="6" fillId="0" borderId="56" xfId="1" applyNumberFormat="1" applyFont="1" applyFill="1" applyBorder="1">
      <alignment vertical="center"/>
    </xf>
    <xf numFmtId="0" fontId="6" fillId="0" borderId="64" xfId="0" applyFont="1" applyFill="1" applyBorder="1" applyAlignment="1">
      <alignment horizontal="center" vertical="center" shrinkToFit="1"/>
    </xf>
    <xf numFmtId="177" fontId="6" fillId="0" borderId="66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right" vertical="center" wrapText="1"/>
    </xf>
    <xf numFmtId="177" fontId="6" fillId="0" borderId="65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70" xfId="0" applyNumberFormat="1" applyFont="1" applyFill="1" applyBorder="1" applyAlignment="1">
      <alignment horizontal="right" vertical="center"/>
    </xf>
    <xf numFmtId="177" fontId="6" fillId="0" borderId="71" xfId="1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 shrinkToFit="1"/>
    </xf>
    <xf numFmtId="38" fontId="0" fillId="0" borderId="0" xfId="1" applyFont="1" applyFill="1">
      <alignment vertical="center"/>
    </xf>
    <xf numFmtId="0" fontId="6" fillId="0" borderId="72" xfId="0" applyFont="1" applyFill="1" applyBorder="1">
      <alignment vertical="center"/>
    </xf>
    <xf numFmtId="0" fontId="4" fillId="0" borderId="73" xfId="0" applyFont="1" applyFill="1" applyBorder="1" applyAlignment="1">
      <alignment horizontal="center" vertical="center" shrinkToFit="1"/>
    </xf>
    <xf numFmtId="177" fontId="6" fillId="0" borderId="74" xfId="0" applyNumberFormat="1" applyFont="1" applyFill="1" applyBorder="1" applyAlignment="1">
      <alignment horizontal="center" vertical="center"/>
    </xf>
    <xf numFmtId="177" fontId="6" fillId="0" borderId="72" xfId="0" applyNumberFormat="1" applyFont="1" applyFill="1" applyBorder="1" applyAlignment="1">
      <alignment horizontal="center" vertical="center"/>
    </xf>
    <xf numFmtId="177" fontId="6" fillId="0" borderId="75" xfId="0" applyNumberFormat="1" applyFont="1" applyFill="1" applyBorder="1" applyAlignment="1">
      <alignment horizontal="right" vertical="center" wrapText="1"/>
    </xf>
    <xf numFmtId="177" fontId="11" fillId="0" borderId="76" xfId="0" applyNumberFormat="1" applyFont="1" applyFill="1" applyBorder="1" applyAlignment="1">
      <alignment horizontal="center" vertical="center"/>
    </xf>
    <xf numFmtId="177" fontId="11" fillId="0" borderId="77" xfId="0" applyNumberFormat="1" applyFont="1" applyFill="1" applyBorder="1" applyAlignment="1">
      <alignment horizontal="right" vertical="center"/>
    </xf>
    <xf numFmtId="177" fontId="11" fillId="0" borderId="78" xfId="0" applyNumberFormat="1" applyFont="1" applyFill="1" applyBorder="1" applyAlignment="1">
      <alignment horizontal="right" vertical="center"/>
    </xf>
    <xf numFmtId="177" fontId="11" fillId="0" borderId="79" xfId="0" applyNumberFormat="1" applyFont="1" applyFill="1" applyBorder="1" applyAlignment="1">
      <alignment horizontal="center" vertical="center"/>
    </xf>
    <xf numFmtId="177" fontId="11" fillId="0" borderId="80" xfId="0" applyNumberFormat="1" applyFont="1" applyFill="1" applyBorder="1" applyAlignment="1">
      <alignment horizontal="right" vertical="center"/>
    </xf>
    <xf numFmtId="176" fontId="6" fillId="0" borderId="79" xfId="1" applyNumberFormat="1" applyFont="1" applyFill="1" applyBorder="1">
      <alignment vertical="center"/>
    </xf>
    <xf numFmtId="177" fontId="6" fillId="0" borderId="75" xfId="0" applyNumberFormat="1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 shrinkToFit="1"/>
    </xf>
    <xf numFmtId="0" fontId="6" fillId="0" borderId="82" xfId="0" applyFont="1" applyFill="1" applyBorder="1">
      <alignment vertical="center"/>
    </xf>
    <xf numFmtId="0" fontId="4" fillId="0" borderId="83" xfId="0" applyFont="1" applyFill="1" applyBorder="1" applyAlignment="1">
      <alignment horizontal="center" vertical="center" shrinkToFit="1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82" xfId="0" applyNumberFormat="1" applyFont="1" applyFill="1" applyBorder="1" applyAlignment="1">
      <alignment horizontal="center" vertical="center"/>
    </xf>
    <xf numFmtId="177" fontId="6" fillId="0" borderId="84" xfId="0" applyNumberFormat="1" applyFont="1" applyFill="1" applyBorder="1" applyAlignment="1">
      <alignment horizontal="center" vertical="center" wrapText="1"/>
    </xf>
    <xf numFmtId="177" fontId="6" fillId="0" borderId="85" xfId="0" applyNumberFormat="1" applyFont="1" applyFill="1" applyBorder="1" applyAlignment="1">
      <alignment horizontal="center" vertical="center"/>
    </xf>
    <xf numFmtId="177" fontId="6" fillId="0" borderId="86" xfId="0" applyNumberFormat="1" applyFont="1" applyFill="1" applyBorder="1" applyAlignment="1">
      <alignment horizontal="right" vertical="center"/>
    </xf>
    <xf numFmtId="177" fontId="6" fillId="0" borderId="87" xfId="0" applyNumberFormat="1" applyFont="1" applyFill="1" applyBorder="1" applyAlignment="1">
      <alignment horizontal="right" vertical="center"/>
    </xf>
    <xf numFmtId="177" fontId="6" fillId="0" borderId="88" xfId="0" applyNumberFormat="1" applyFont="1" applyFill="1" applyBorder="1" applyAlignment="1">
      <alignment horizontal="center" vertical="center"/>
    </xf>
    <xf numFmtId="177" fontId="6" fillId="0" borderId="89" xfId="0" applyNumberFormat="1" applyFont="1" applyFill="1" applyBorder="1" applyAlignment="1">
      <alignment horizontal="right" vertical="center"/>
    </xf>
    <xf numFmtId="176" fontId="6" fillId="0" borderId="88" xfId="1" applyNumberFormat="1" applyFont="1" applyFill="1" applyBorder="1">
      <alignment vertical="center"/>
    </xf>
    <xf numFmtId="177" fontId="6" fillId="0" borderId="84" xfId="0" applyNumberFormat="1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 shrinkToFit="1"/>
    </xf>
    <xf numFmtId="177" fontId="6" fillId="0" borderId="82" xfId="0" applyNumberFormat="1" applyFont="1" applyFill="1" applyBorder="1" applyAlignment="1">
      <alignment horizontal="center" vertical="center" wrapText="1"/>
    </xf>
    <xf numFmtId="177" fontId="6" fillId="0" borderId="87" xfId="0" applyNumberFormat="1" applyFont="1" applyFill="1" applyBorder="1" applyAlignment="1">
      <alignment horizontal="center" vertical="center"/>
    </xf>
    <xf numFmtId="177" fontId="6" fillId="0" borderId="89" xfId="0" applyNumberFormat="1" applyFont="1" applyFill="1" applyBorder="1" applyAlignment="1">
      <alignment horizontal="center" vertical="center"/>
    </xf>
    <xf numFmtId="177" fontId="6" fillId="0" borderId="88" xfId="1" applyNumberFormat="1" applyFont="1" applyFill="1" applyBorder="1" applyAlignment="1">
      <alignment horizontal="right" vertical="center"/>
    </xf>
    <xf numFmtId="177" fontId="6" fillId="0" borderId="93" xfId="0" applyNumberFormat="1" applyFont="1" applyFill="1" applyBorder="1" applyAlignment="1">
      <alignment horizontal="center" vertical="center"/>
    </xf>
    <xf numFmtId="177" fontId="6" fillId="0" borderId="91" xfId="0" applyNumberFormat="1" applyFont="1" applyFill="1" applyBorder="1" applyAlignment="1">
      <alignment horizontal="center" vertical="center"/>
    </xf>
    <xf numFmtId="177" fontId="6" fillId="0" borderId="94" xfId="0" applyNumberFormat="1" applyFont="1" applyFill="1" applyBorder="1" applyAlignment="1">
      <alignment horizontal="center" vertical="center"/>
    </xf>
    <xf numFmtId="177" fontId="6" fillId="0" borderId="95" xfId="0" applyNumberFormat="1" applyFont="1" applyFill="1" applyBorder="1" applyAlignment="1">
      <alignment horizontal="center" vertical="center"/>
    </xf>
    <xf numFmtId="177" fontId="6" fillId="0" borderId="96" xfId="0" applyNumberFormat="1" applyFont="1" applyFill="1" applyBorder="1" applyAlignment="1">
      <alignment horizontal="right" vertical="center"/>
    </xf>
    <xf numFmtId="177" fontId="6" fillId="0" borderId="97" xfId="0" applyNumberFormat="1" applyFont="1" applyFill="1" applyBorder="1" applyAlignment="1">
      <alignment horizontal="right" vertical="center"/>
    </xf>
    <xf numFmtId="177" fontId="6" fillId="0" borderId="98" xfId="0" applyNumberFormat="1" applyFont="1" applyFill="1" applyBorder="1" applyAlignment="1">
      <alignment horizontal="center" vertical="center"/>
    </xf>
    <xf numFmtId="177" fontId="6" fillId="0" borderId="99" xfId="0" applyNumberFormat="1" applyFont="1" applyFill="1" applyBorder="1" applyAlignment="1">
      <alignment horizontal="right" vertical="center"/>
    </xf>
    <xf numFmtId="177" fontId="6" fillId="0" borderId="98" xfId="1" applyNumberFormat="1" applyFont="1" applyFill="1" applyBorder="1">
      <alignment vertical="center"/>
    </xf>
    <xf numFmtId="177" fontId="6" fillId="0" borderId="100" xfId="1" applyNumberFormat="1" applyFont="1" applyFill="1" applyBorder="1">
      <alignment vertical="center"/>
    </xf>
    <xf numFmtId="0" fontId="6" fillId="0" borderId="101" xfId="0" applyFont="1" applyFill="1" applyBorder="1" applyAlignment="1">
      <alignment horizontal="center" vertical="center" shrinkToFit="1"/>
    </xf>
    <xf numFmtId="177" fontId="6" fillId="0" borderId="86" xfId="0" applyNumberFormat="1" applyFont="1" applyFill="1" applyBorder="1" applyAlignment="1">
      <alignment horizontal="center" vertical="center"/>
    </xf>
    <xf numFmtId="177" fontId="6" fillId="0" borderId="94" xfId="0" applyNumberFormat="1" applyFont="1" applyFill="1" applyBorder="1" applyAlignment="1">
      <alignment horizontal="right" vertical="center" wrapText="1"/>
    </xf>
    <xf numFmtId="177" fontId="6" fillId="0" borderId="95" xfId="0" applyNumberFormat="1" applyFont="1" applyFill="1" applyBorder="1" applyAlignment="1">
      <alignment horizontal="right" vertical="center" wrapText="1"/>
    </xf>
    <xf numFmtId="177" fontId="6" fillId="0" borderId="92" xfId="0" applyNumberFormat="1" applyFont="1" applyFill="1" applyBorder="1" applyAlignment="1">
      <alignment horizontal="right" vertical="center" wrapText="1"/>
    </xf>
    <xf numFmtId="177" fontId="6" fillId="0" borderId="100" xfId="0" applyNumberFormat="1" applyFont="1" applyFill="1" applyBorder="1" applyAlignment="1">
      <alignment horizontal="right" vertical="center"/>
    </xf>
    <xf numFmtId="177" fontId="6" fillId="0" borderId="91" xfId="0" applyNumberFormat="1" applyFont="1" applyFill="1" applyBorder="1" applyAlignment="1">
      <alignment horizontal="right" vertical="center"/>
    </xf>
    <xf numFmtId="177" fontId="6" fillId="0" borderId="94" xfId="0" applyNumberFormat="1" applyFont="1" applyFill="1" applyBorder="1" applyAlignment="1">
      <alignment horizontal="right" vertical="center"/>
    </xf>
    <xf numFmtId="177" fontId="6" fillId="0" borderId="102" xfId="0" applyNumberFormat="1" applyFont="1" applyFill="1" applyBorder="1" applyAlignment="1">
      <alignment horizontal="right" vertical="center"/>
    </xf>
    <xf numFmtId="177" fontId="6" fillId="0" borderId="105" xfId="0" applyNumberFormat="1" applyFont="1" applyFill="1" applyBorder="1" applyAlignment="1">
      <alignment horizontal="center" vertical="center"/>
    </xf>
    <xf numFmtId="177" fontId="6" fillId="0" borderId="103" xfId="0" applyNumberFormat="1" applyFont="1" applyFill="1" applyBorder="1" applyAlignment="1">
      <alignment horizontal="center" vertical="center"/>
    </xf>
    <xf numFmtId="177" fontId="6" fillId="0" borderId="106" xfId="0" applyNumberFormat="1" applyFont="1" applyFill="1" applyBorder="1" applyAlignment="1">
      <alignment horizontal="right" vertical="center" wrapText="1"/>
    </xf>
    <xf numFmtId="177" fontId="6" fillId="0" borderId="107" xfId="0" applyNumberFormat="1" applyFont="1" applyFill="1" applyBorder="1" applyAlignment="1">
      <alignment horizontal="right" vertical="center" wrapText="1"/>
    </xf>
    <xf numFmtId="177" fontId="6" fillId="0" borderId="108" xfId="0" applyNumberFormat="1" applyFont="1" applyFill="1" applyBorder="1" applyAlignment="1">
      <alignment horizontal="right" vertical="center"/>
    </xf>
    <xf numFmtId="177" fontId="6" fillId="0" borderId="104" xfId="0" applyNumberFormat="1" applyFont="1" applyFill="1" applyBorder="1" applyAlignment="1">
      <alignment horizontal="right" vertical="center" wrapText="1"/>
    </xf>
    <xf numFmtId="177" fontId="6" fillId="0" borderId="109" xfId="0" applyNumberFormat="1" applyFont="1" applyFill="1" applyBorder="1" applyAlignment="1">
      <alignment horizontal="right" vertical="center"/>
    </xf>
    <xf numFmtId="177" fontId="6" fillId="0" borderId="103" xfId="0" applyNumberFormat="1" applyFont="1" applyFill="1" applyBorder="1" applyAlignment="1">
      <alignment horizontal="right" vertical="center"/>
    </xf>
    <xf numFmtId="177" fontId="6" fillId="0" borderId="106" xfId="0" applyNumberFormat="1" applyFont="1" applyFill="1" applyBorder="1" applyAlignment="1">
      <alignment horizontal="right" vertical="center"/>
    </xf>
    <xf numFmtId="177" fontId="6" fillId="0" borderId="110" xfId="0" applyNumberFormat="1" applyFont="1" applyFill="1" applyBorder="1" applyAlignment="1">
      <alignment horizontal="right" vertical="center"/>
    </xf>
    <xf numFmtId="177" fontId="6" fillId="0" borderId="109" xfId="1" applyNumberFormat="1" applyFont="1" applyFill="1" applyBorder="1">
      <alignment vertical="center"/>
    </xf>
    <xf numFmtId="0" fontId="6" fillId="0" borderId="11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12" fillId="0" borderId="0" xfId="0" applyFont="1" applyFill="1">
      <alignment vertical="center"/>
    </xf>
    <xf numFmtId="177" fontId="6" fillId="0" borderId="0" xfId="1" applyNumberFormat="1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>
      <alignment vertical="center"/>
    </xf>
    <xf numFmtId="0" fontId="6" fillId="0" borderId="0" xfId="0" applyFont="1" applyFill="1" applyAlignment="1">
      <alignment vertical="center" shrinkToFit="1"/>
    </xf>
    <xf numFmtId="176" fontId="1" fillId="0" borderId="0" xfId="1" applyNumberFormat="1" applyFill="1">
      <alignment vertical="center"/>
    </xf>
    <xf numFmtId="38" fontId="1" fillId="0" borderId="0" xfId="1" applyFill="1">
      <alignment vertical="center"/>
    </xf>
    <xf numFmtId="0" fontId="2" fillId="0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textRotation="255"/>
    </xf>
    <xf numFmtId="3" fontId="4" fillId="0" borderId="10" xfId="0" applyNumberFormat="1" applyFont="1" applyFill="1" applyBorder="1" applyAlignment="1">
      <alignment horizontal="center" vertical="center" textRotation="255"/>
    </xf>
    <xf numFmtId="3" fontId="4" fillId="0" borderId="23" xfId="0" applyNumberFormat="1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77" fontId="6" fillId="0" borderId="67" xfId="0" applyNumberFormat="1" applyFont="1" applyFill="1" applyBorder="1" applyAlignment="1">
      <alignment horizontal="right" vertical="center"/>
    </xf>
    <xf numFmtId="177" fontId="6" fillId="0" borderId="68" xfId="0" applyNumberFormat="1" applyFont="1" applyFill="1" applyBorder="1" applyAlignment="1">
      <alignment horizontal="right" vertical="center"/>
    </xf>
    <xf numFmtId="177" fontId="6" fillId="0" borderId="69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333376</xdr:colOff>
      <xdr:row>7</xdr:row>
      <xdr:rowOff>133349</xdr:rowOff>
    </xdr:from>
    <xdr:to>
      <xdr:col>5</xdr:col>
      <xdr:colOff>219075</xdr:colOff>
      <xdr:row>8</xdr:row>
      <xdr:rowOff>409574</xdr:rowOff>
    </xdr:to>
    <xdr:sp macro="" textlink="">
      <xdr:nvSpPr>
        <xdr:cNvPr id="2" name="角丸四角形吹き出し 1"/>
        <xdr:cNvSpPr/>
      </xdr:nvSpPr>
      <xdr:spPr>
        <a:xfrm>
          <a:off x="2114551" y="3857624"/>
          <a:ext cx="1838324" cy="752475"/>
        </a:xfrm>
        <a:prstGeom prst="wedgeRoundRectCallout">
          <a:avLst>
            <a:gd name="adj1" fmla="val 28633"/>
            <a:gd name="adj2" fmla="val -145103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『</a:t>
          </a:r>
          <a:r>
            <a:rPr kumimoji="1" lang="ja-JP" altLang="en-US" sz="1100" b="1">
              <a:solidFill>
                <a:srgbClr val="FF0000"/>
              </a:solidFill>
            </a:rPr>
            <a:t>○（記号）</a:t>
          </a:r>
          <a:r>
            <a:rPr kumimoji="1" lang="en-US" altLang="ja-JP" sz="1100" b="1">
              <a:solidFill>
                <a:srgbClr val="FF0000"/>
              </a:solidFill>
            </a:rPr>
            <a:t>』</a:t>
          </a:r>
          <a:r>
            <a:rPr kumimoji="1" lang="ja-JP" altLang="en-US" sz="1100" b="1">
              <a:solidFill>
                <a:srgbClr val="FF0000"/>
              </a:solidFill>
            </a:rPr>
            <a:t>を入力すると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受講料（</a:t>
          </a:r>
          <a:r>
            <a:rPr kumimoji="1" lang="en-US" altLang="ja-JP" sz="1100" b="1">
              <a:solidFill>
                <a:srgbClr val="FF0000"/>
              </a:solidFill>
            </a:rPr>
            <a:t>\2,000</a:t>
          </a:r>
          <a:r>
            <a:rPr kumimoji="1" lang="ja-JP" altLang="en-US" sz="1100" b="1">
              <a:solidFill>
                <a:srgbClr val="FF0000"/>
              </a:solidFill>
            </a:rPr>
            <a:t>）が自動的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に入力されます。</a:t>
          </a:r>
        </a:p>
      </xdr:txBody>
    </xdr:sp>
    <xdr:clientData/>
  </xdr:twoCellAnchor>
  <xdr:twoCellAnchor>
    <xdr:from>
      <xdr:col>5</xdr:col>
      <xdr:colOff>285749</xdr:colOff>
      <xdr:row>9</xdr:row>
      <xdr:rowOff>19050</xdr:rowOff>
    </xdr:from>
    <xdr:to>
      <xdr:col>9</xdr:col>
      <xdr:colOff>152400</xdr:colOff>
      <xdr:row>10</xdr:row>
      <xdr:rowOff>314325</xdr:rowOff>
    </xdr:to>
    <xdr:sp macro="" textlink="">
      <xdr:nvSpPr>
        <xdr:cNvPr id="3" name="角丸四角形吹き出し 2"/>
        <xdr:cNvSpPr/>
      </xdr:nvSpPr>
      <xdr:spPr>
        <a:xfrm>
          <a:off x="4019549" y="4676775"/>
          <a:ext cx="2390776" cy="752475"/>
        </a:xfrm>
        <a:prstGeom prst="wedgeRoundRectCallout">
          <a:avLst>
            <a:gd name="adj1" fmla="val -18216"/>
            <a:gd name="adj2" fmla="val -248901"/>
            <a:gd name="adj3" fmla="val 16667"/>
          </a:avLst>
        </a:prstGeom>
        <a:solidFill>
          <a:srgbClr val="00B0F0"/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bg1"/>
              </a:solidFill>
            </a:rPr>
            <a:t>『C</a:t>
          </a:r>
          <a:r>
            <a:rPr kumimoji="1" lang="ja-JP" altLang="en-US" sz="1100" b="1">
              <a:solidFill>
                <a:schemeClr val="bg1"/>
              </a:solidFill>
            </a:rPr>
            <a:t>（半角大文字）</a:t>
          </a:r>
          <a:r>
            <a:rPr kumimoji="1" lang="en-US" altLang="ja-JP" sz="1100" b="1">
              <a:solidFill>
                <a:schemeClr val="bg1"/>
              </a:solidFill>
            </a:rPr>
            <a:t>』</a:t>
          </a:r>
          <a:r>
            <a:rPr kumimoji="1" lang="ja-JP" altLang="en-US" sz="1100" b="1">
              <a:solidFill>
                <a:schemeClr val="bg1"/>
              </a:solidFill>
            </a:rPr>
            <a:t>を入力すると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受験料（</a:t>
          </a:r>
          <a:r>
            <a:rPr kumimoji="1" lang="en-US" altLang="ja-JP" sz="1100" b="1">
              <a:solidFill>
                <a:schemeClr val="bg1"/>
              </a:solidFill>
            </a:rPr>
            <a:t>\5,500</a:t>
          </a:r>
          <a:r>
            <a:rPr kumimoji="1" lang="ja-JP" altLang="en-US" sz="1100" b="1">
              <a:solidFill>
                <a:schemeClr val="bg1"/>
              </a:solidFill>
            </a:rPr>
            <a:t>）と登録料（</a:t>
          </a:r>
          <a:r>
            <a:rPr kumimoji="1" lang="en-US" altLang="ja-JP" sz="1100" b="1">
              <a:solidFill>
                <a:schemeClr val="bg1"/>
              </a:solidFill>
            </a:rPr>
            <a:t>\5,500</a:t>
          </a:r>
          <a:r>
            <a:rPr kumimoji="1" lang="ja-JP" altLang="en-US" sz="1100" b="1">
              <a:solidFill>
                <a:schemeClr val="bg1"/>
              </a:solidFill>
            </a:rPr>
            <a:t>）が自動的に入力されます。</a:t>
          </a:r>
        </a:p>
      </xdr:txBody>
    </xdr:sp>
    <xdr:clientData/>
  </xdr:twoCellAnchor>
  <xdr:twoCellAnchor>
    <xdr:from>
      <xdr:col>9</xdr:col>
      <xdr:colOff>438149</xdr:colOff>
      <xdr:row>7</xdr:row>
      <xdr:rowOff>247650</xdr:rowOff>
    </xdr:from>
    <xdr:to>
      <xdr:col>13</xdr:col>
      <xdr:colOff>238125</xdr:colOff>
      <xdr:row>9</xdr:row>
      <xdr:rowOff>66675</xdr:rowOff>
    </xdr:to>
    <xdr:sp macro="" textlink="">
      <xdr:nvSpPr>
        <xdr:cNvPr id="6" name="角丸四角形吹き出し 5"/>
        <xdr:cNvSpPr/>
      </xdr:nvSpPr>
      <xdr:spPr>
        <a:xfrm>
          <a:off x="6696074" y="3971925"/>
          <a:ext cx="2390776" cy="752475"/>
        </a:xfrm>
        <a:prstGeom prst="wedgeRoundRectCallout">
          <a:avLst>
            <a:gd name="adj1" fmla="val -20208"/>
            <a:gd name="adj2" fmla="val -155230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『D</a:t>
          </a:r>
          <a:r>
            <a:rPr kumimoji="1" lang="ja-JP" altLang="en-US" sz="1100" b="1">
              <a:solidFill>
                <a:srgbClr val="FF0000"/>
              </a:solidFill>
            </a:rPr>
            <a:t>（半角大文字）</a:t>
          </a:r>
          <a:r>
            <a:rPr kumimoji="1" lang="en-US" altLang="ja-JP" sz="1100" b="1">
              <a:solidFill>
                <a:srgbClr val="FF0000"/>
              </a:solidFill>
            </a:rPr>
            <a:t>』</a:t>
          </a:r>
          <a:r>
            <a:rPr kumimoji="1" lang="ja-JP" altLang="en-US" sz="1100" b="1">
              <a:solidFill>
                <a:srgbClr val="FF0000"/>
              </a:solidFill>
            </a:rPr>
            <a:t>を入力すると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受験料（</a:t>
          </a:r>
          <a:r>
            <a:rPr kumimoji="1" lang="en-US" altLang="ja-JP" sz="1100" b="1">
              <a:solidFill>
                <a:srgbClr val="FF0000"/>
              </a:solidFill>
            </a:rPr>
            <a:t>\5,500</a:t>
          </a:r>
          <a:r>
            <a:rPr kumimoji="1" lang="ja-JP" altLang="en-US" sz="1100" b="1">
              <a:solidFill>
                <a:srgbClr val="FF0000"/>
              </a:solidFill>
            </a:rPr>
            <a:t>）と登録料（</a:t>
          </a:r>
          <a:r>
            <a:rPr kumimoji="1" lang="en-US" altLang="ja-JP" sz="1100" b="1">
              <a:solidFill>
                <a:srgbClr val="FF0000"/>
              </a:solidFill>
            </a:rPr>
            <a:t>\10,500</a:t>
          </a:r>
          <a:r>
            <a:rPr kumimoji="1" lang="ja-JP" altLang="en-US" sz="1100" b="1">
              <a:solidFill>
                <a:srgbClr val="FF0000"/>
              </a:solidFill>
            </a:rPr>
            <a:t>）が自動的に入力されます。</a:t>
          </a:r>
        </a:p>
      </xdr:txBody>
    </xdr:sp>
    <xdr:clientData/>
  </xdr:twoCellAnchor>
  <xdr:twoCellAnchor>
    <xdr:from>
      <xdr:col>13</xdr:col>
      <xdr:colOff>180973</xdr:colOff>
      <xdr:row>9</xdr:row>
      <xdr:rowOff>342901</xdr:rowOff>
    </xdr:from>
    <xdr:to>
      <xdr:col>17</xdr:col>
      <xdr:colOff>590550</xdr:colOff>
      <xdr:row>11</xdr:row>
      <xdr:rowOff>228601</xdr:rowOff>
    </xdr:to>
    <xdr:sp macro="" textlink="">
      <xdr:nvSpPr>
        <xdr:cNvPr id="7" name="角丸四角形吹き出し 6"/>
        <xdr:cNvSpPr/>
      </xdr:nvSpPr>
      <xdr:spPr>
        <a:xfrm>
          <a:off x="9029698" y="5000626"/>
          <a:ext cx="3019427" cy="800100"/>
        </a:xfrm>
        <a:prstGeom prst="wedgeRoundRectCallout">
          <a:avLst>
            <a:gd name="adj1" fmla="val -20332"/>
            <a:gd name="adj2" fmla="val -275544"/>
            <a:gd name="adj3" fmla="val 16667"/>
          </a:avLst>
        </a:prstGeom>
        <a:solidFill>
          <a:srgbClr val="00B0F0"/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bg1"/>
              </a:solidFill>
            </a:rPr>
            <a:t>『C</a:t>
          </a:r>
          <a:r>
            <a:rPr kumimoji="1" lang="ja-JP" altLang="en-US" sz="1100" b="1">
              <a:solidFill>
                <a:schemeClr val="bg1"/>
              </a:solidFill>
            </a:rPr>
            <a:t>（半角大文字）</a:t>
          </a:r>
          <a:r>
            <a:rPr kumimoji="1" lang="en-US" altLang="ja-JP" sz="1100" b="1">
              <a:solidFill>
                <a:schemeClr val="bg1"/>
              </a:solidFill>
            </a:rPr>
            <a:t>』</a:t>
          </a:r>
          <a:r>
            <a:rPr kumimoji="1" lang="ja-JP" altLang="en-US" sz="1100" b="1">
              <a:solidFill>
                <a:schemeClr val="bg1"/>
              </a:solidFill>
            </a:rPr>
            <a:t>または</a:t>
          </a:r>
          <a:r>
            <a:rPr kumimoji="1" lang="en-US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『D</a:t>
          </a:r>
          <a:r>
            <a:rPr kumimoji="1" lang="ja-JP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（半角大文字）</a:t>
          </a:r>
          <a:r>
            <a:rPr kumimoji="1" lang="en-US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 b="1">
              <a:solidFill>
                <a:schemeClr val="bg1"/>
              </a:solidFill>
            </a:rPr>
            <a:t>を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入力すると受験料（</a:t>
          </a:r>
          <a:r>
            <a:rPr kumimoji="1" lang="en-US" altLang="ja-JP" sz="1100" b="1">
              <a:solidFill>
                <a:schemeClr val="bg1"/>
              </a:solidFill>
            </a:rPr>
            <a:t>\5,500</a:t>
          </a:r>
          <a:r>
            <a:rPr kumimoji="1" lang="ja-JP" altLang="en-US" sz="1100" b="1">
              <a:solidFill>
                <a:schemeClr val="bg1"/>
              </a:solidFill>
            </a:rPr>
            <a:t>）と登録料（</a:t>
          </a:r>
          <a:r>
            <a:rPr kumimoji="1" lang="en-US" altLang="ja-JP" sz="1100" b="1">
              <a:solidFill>
                <a:schemeClr val="bg1"/>
              </a:solidFill>
            </a:rPr>
            <a:t>\5,500</a:t>
          </a:r>
          <a:r>
            <a:rPr kumimoji="1" lang="ja-JP" altLang="en-US" sz="1100" b="1">
              <a:solidFill>
                <a:schemeClr val="bg1"/>
              </a:solidFill>
            </a:rPr>
            <a:t>）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が自動的に入力されます。</a:t>
          </a:r>
        </a:p>
      </xdr:txBody>
    </xdr:sp>
    <xdr:clientData/>
  </xdr:twoCellAnchor>
  <xdr:twoCellAnchor>
    <xdr:from>
      <xdr:col>17</xdr:col>
      <xdr:colOff>552449</xdr:colOff>
      <xdr:row>7</xdr:row>
      <xdr:rowOff>161926</xdr:rowOff>
    </xdr:from>
    <xdr:to>
      <xdr:col>19</xdr:col>
      <xdr:colOff>200025</xdr:colOff>
      <xdr:row>8</xdr:row>
      <xdr:rowOff>333376</xdr:rowOff>
    </xdr:to>
    <xdr:sp macro="" textlink="">
      <xdr:nvSpPr>
        <xdr:cNvPr id="8" name="角丸四角形吹き出し 7"/>
        <xdr:cNvSpPr/>
      </xdr:nvSpPr>
      <xdr:spPr>
        <a:xfrm>
          <a:off x="12011024" y="3886201"/>
          <a:ext cx="1743076" cy="647700"/>
        </a:xfrm>
        <a:prstGeom prst="wedgeRoundRectCallout">
          <a:avLst>
            <a:gd name="adj1" fmla="val 17723"/>
            <a:gd name="adj2" fmla="val -165971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左記に沿って入力すると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自動的に計算されます。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38"/>
  <sheetViews>
    <sheetView tabSelected="1" topLeftCell="E5" zoomScaleNormal="100" workbookViewId="0">
      <selection activeCell="I8" sqref="I8"/>
    </sheetView>
  </sheetViews>
  <sheetFormatPr defaultRowHeight="13.5"/>
  <cols>
    <col min="1" max="1" width="5.25" style="1" customWidth="1"/>
    <col min="2" max="2" width="18.125" style="1" customWidth="1"/>
    <col min="3" max="3" width="12.375" style="150" customWidth="1"/>
    <col min="4" max="4" width="8.625" style="151" customWidth="1"/>
    <col min="5" max="5" width="4.625" style="151" customWidth="1"/>
    <col min="6" max="6" width="10.875" style="151" customWidth="1"/>
    <col min="7" max="7" width="6.125" style="1" customWidth="1"/>
    <col min="8" max="8" width="5" style="1" customWidth="1"/>
    <col min="9" max="9" width="11.125" style="1" customWidth="1"/>
    <col min="10" max="10" width="11.5" style="1" customWidth="1"/>
    <col min="11" max="11" width="7.125" style="1" customWidth="1"/>
    <col min="12" max="12" width="5" style="1" customWidth="1"/>
    <col min="13" max="13" width="10.375" style="1" customWidth="1"/>
    <col min="14" max="14" width="11.125" style="1" customWidth="1"/>
    <col min="15" max="15" width="6.625" style="1" customWidth="1"/>
    <col min="16" max="16" width="4.875" style="1" customWidth="1"/>
    <col min="17" max="17" width="11.625" style="1" customWidth="1"/>
    <col min="18" max="18" width="13" style="1" customWidth="1"/>
    <col min="19" max="19" width="14.5" style="156" customWidth="1"/>
    <col min="20" max="20" width="3.625" style="151" customWidth="1"/>
    <col min="21" max="21" width="13.5" style="157" customWidth="1"/>
    <col min="22" max="22" width="7.5" style="150" bestFit="1" customWidth="1"/>
    <col min="23" max="23" width="2.875" style="1" customWidth="1"/>
    <col min="24" max="24" width="11.125" style="1" bestFit="1" customWidth="1"/>
    <col min="25" max="16384" width="9" style="1"/>
  </cols>
  <sheetData>
    <row r="1" spans="1:24" ht="48.75" customHeight="1">
      <c r="A1" s="158" t="s">
        <v>38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4" ht="8.25" customHeight="1" thickBot="1">
      <c r="A2" s="2"/>
      <c r="B2" s="2"/>
      <c r="C2" s="3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  <c r="T2" s="4"/>
      <c r="U2" s="6"/>
      <c r="V2" s="3"/>
    </row>
    <row r="3" spans="1:24" ht="18.75" customHeight="1">
      <c r="A3" s="159" t="s">
        <v>0</v>
      </c>
      <c r="B3" s="162" t="s">
        <v>1</v>
      </c>
      <c r="C3" s="165" t="s">
        <v>2</v>
      </c>
      <c r="D3" s="168" t="s">
        <v>3</v>
      </c>
      <c r="E3" s="171" t="s">
        <v>4</v>
      </c>
      <c r="F3" s="172"/>
      <c r="G3" s="175" t="s">
        <v>5</v>
      </c>
      <c r="H3" s="175"/>
      <c r="I3" s="175"/>
      <c r="J3" s="175"/>
      <c r="K3" s="176" t="s">
        <v>6</v>
      </c>
      <c r="L3" s="175"/>
      <c r="M3" s="175"/>
      <c r="N3" s="177"/>
      <c r="O3" s="175" t="s">
        <v>7</v>
      </c>
      <c r="P3" s="175"/>
      <c r="Q3" s="175"/>
      <c r="R3" s="175"/>
      <c r="S3" s="178" t="s">
        <v>8</v>
      </c>
      <c r="T3" s="179"/>
      <c r="U3" s="185" t="s">
        <v>9</v>
      </c>
      <c r="V3" s="7" t="s">
        <v>10</v>
      </c>
    </row>
    <row r="4" spans="1:24" ht="18.75" customHeight="1">
      <c r="A4" s="160"/>
      <c r="B4" s="163"/>
      <c r="C4" s="166"/>
      <c r="D4" s="169"/>
      <c r="E4" s="173"/>
      <c r="F4" s="174"/>
      <c r="G4" s="8" t="s">
        <v>11</v>
      </c>
      <c r="H4" s="9" t="s">
        <v>12</v>
      </c>
      <c r="I4" s="10" t="s">
        <v>13</v>
      </c>
      <c r="J4" s="9" t="s">
        <v>14</v>
      </c>
      <c r="K4" s="11" t="s">
        <v>11</v>
      </c>
      <c r="L4" s="9" t="s">
        <v>12</v>
      </c>
      <c r="M4" s="10" t="s">
        <v>13</v>
      </c>
      <c r="N4" s="12" t="s">
        <v>14</v>
      </c>
      <c r="O4" s="8" t="s">
        <v>11</v>
      </c>
      <c r="P4" s="9" t="s">
        <v>12</v>
      </c>
      <c r="Q4" s="10" t="s">
        <v>13</v>
      </c>
      <c r="R4" s="9" t="s">
        <v>14</v>
      </c>
      <c r="S4" s="13" t="s">
        <v>15</v>
      </c>
      <c r="T4" s="14" t="s">
        <v>16</v>
      </c>
      <c r="U4" s="186"/>
      <c r="V4" s="15" t="s">
        <v>17</v>
      </c>
    </row>
    <row r="5" spans="1:24" s="26" customFormat="1" ht="123.75" customHeight="1" thickBot="1">
      <c r="A5" s="161"/>
      <c r="B5" s="164"/>
      <c r="C5" s="167"/>
      <c r="D5" s="170"/>
      <c r="E5" s="187">
        <v>2000</v>
      </c>
      <c r="F5" s="188"/>
      <c r="G5" s="16" t="s">
        <v>18</v>
      </c>
      <c r="H5" s="17" t="s">
        <v>19</v>
      </c>
      <c r="I5" s="18">
        <v>5500</v>
      </c>
      <c r="J5" s="17">
        <v>5500</v>
      </c>
      <c r="K5" s="19" t="s">
        <v>20</v>
      </c>
      <c r="L5" s="20" t="s">
        <v>19</v>
      </c>
      <c r="M5" s="18">
        <v>5500</v>
      </c>
      <c r="N5" s="21">
        <v>10500</v>
      </c>
      <c r="O5" s="16" t="s">
        <v>21</v>
      </c>
      <c r="P5" s="18" t="s">
        <v>19</v>
      </c>
      <c r="Q5" s="18">
        <v>5500</v>
      </c>
      <c r="R5" s="17" t="s">
        <v>22</v>
      </c>
      <c r="S5" s="22"/>
      <c r="T5" s="23"/>
      <c r="U5" s="24"/>
      <c r="V5" s="25"/>
    </row>
    <row r="6" spans="1:24" ht="38.1" customHeight="1" thickTop="1">
      <c r="A6" s="27">
        <v>1</v>
      </c>
      <c r="B6" s="28" ph="1"/>
      <c r="C6" s="29"/>
      <c r="D6" s="30"/>
      <c r="E6" s="31" t="s">
        <v>24</v>
      </c>
      <c r="F6" s="32">
        <f t="shared" ref="F6:F20" si="0">IF(E6="○",2000,"")</f>
        <v>2000</v>
      </c>
      <c r="G6" s="33" t="s">
        <v>39</v>
      </c>
      <c r="H6" s="34"/>
      <c r="I6" s="35">
        <f>IF(G6="C",5500,IF(G6="B",5500,""))</f>
        <v>5500</v>
      </c>
      <c r="J6" s="35">
        <f>IF(G6="C",5500,IF(G6="B",10500,""))</f>
        <v>5500</v>
      </c>
      <c r="K6" s="31" t="s">
        <v>40</v>
      </c>
      <c r="L6" s="34"/>
      <c r="M6" s="35">
        <f>IF(K6="C",5500,IF(K6="D",5500,""))</f>
        <v>5500</v>
      </c>
      <c r="N6" s="36">
        <f>IF(K6="C",21000,IF(K6="D",10500,""))</f>
        <v>10500</v>
      </c>
      <c r="O6" s="33" t="s">
        <v>18</v>
      </c>
      <c r="P6" s="37"/>
      <c r="Q6" s="38">
        <f>IF(O6="B",5500,IF(O6="C",5500,IF(O6="D",5500,"")))</f>
        <v>5500</v>
      </c>
      <c r="R6" s="35">
        <f>IF(O6="B",10500,IF(O6="C",5500,IF(O6="D",5500,"")))</f>
        <v>5500</v>
      </c>
      <c r="S6" s="39">
        <f t="shared" ref="S6:S20" si="1">SUM(F6:R6)</f>
        <v>40000</v>
      </c>
      <c r="T6" s="40"/>
      <c r="U6" s="41" t="e">
        <f>IF(#REF!="否",#REF!,0)+IF(H6="否",J6,0)+IF(L6="否",N6,0)+IF(P6="否",R6,0)</f>
        <v>#REF!</v>
      </c>
      <c r="V6" s="42"/>
    </row>
    <row r="7" spans="1:24" ht="38.1" customHeight="1">
      <c r="A7" s="43">
        <f>A6+1</f>
        <v>2</v>
      </c>
      <c r="B7" s="44" ph="1"/>
      <c r="C7" s="45"/>
      <c r="D7" s="46"/>
      <c r="E7" s="31"/>
      <c r="F7" s="32" t="str">
        <f t="shared" si="0"/>
        <v/>
      </c>
      <c r="G7" s="47"/>
      <c r="H7" s="48"/>
      <c r="I7" s="49" t="str">
        <f>IF(G7="C",5500,IF(G7="B",5500,""))</f>
        <v/>
      </c>
      <c r="J7" s="49" t="str">
        <f>IF(G7="C",5500,IF(G7="B",10500,""))</f>
        <v/>
      </c>
      <c r="K7" s="50"/>
      <c r="L7" s="48"/>
      <c r="M7" s="49" t="str">
        <f>IF(K7="C",5500,IF(K7="D",5500,""))</f>
        <v/>
      </c>
      <c r="N7" s="51" t="str">
        <f>IF(K7="C",21000,IF(K7="D",10500,""))</f>
        <v/>
      </c>
      <c r="O7" s="47"/>
      <c r="P7" s="48"/>
      <c r="Q7" s="52" t="str">
        <f>IF(O7="B",5500,IF(O7="C",5500,IF(O7="D",5500,"")))</f>
        <v/>
      </c>
      <c r="R7" s="35" t="str">
        <f>IF(O7="B",10500,IF(O7="C",5500,IF(O7="D",5500,"")))</f>
        <v/>
      </c>
      <c r="S7" s="53">
        <f t="shared" si="1"/>
        <v>0</v>
      </c>
      <c r="T7" s="54"/>
      <c r="U7" s="55" t="e">
        <f>IF(#REF!="否",#REF!,0)+IF(H7="否",J7,0)+IF(L7="否",N7,0)+IF(P7="否",R7,0)</f>
        <v>#REF!</v>
      </c>
      <c r="V7" s="42"/>
    </row>
    <row r="8" spans="1:24" ht="38.1" customHeight="1">
      <c r="A8" s="43">
        <f t="shared" ref="A8:A20" si="2">A7+1</f>
        <v>3</v>
      </c>
      <c r="B8" s="28" ph="1"/>
      <c r="C8" s="29"/>
      <c r="D8" s="30"/>
      <c r="E8" s="31"/>
      <c r="F8" s="32" t="str">
        <f t="shared" si="0"/>
        <v/>
      </c>
      <c r="G8" s="33"/>
      <c r="H8" s="48"/>
      <c r="I8" s="49" t="str">
        <f t="shared" ref="I8:I20" si="3">IF(G8="C",5500,IF(G8="B",5500,""))</f>
        <v/>
      </c>
      <c r="J8" s="49" t="str">
        <f t="shared" ref="J8:J20" si="4">IF(G8="C",5500,IF(G8="B",10500,""))</f>
        <v/>
      </c>
      <c r="K8" s="31"/>
      <c r="L8" s="48"/>
      <c r="M8" s="49" t="str">
        <f t="shared" ref="M8:N20" si="5">IF(K8="C",5500,IF(K8="D",5500,""))</f>
        <v/>
      </c>
      <c r="N8" s="51" t="str">
        <f t="shared" ref="N8" si="6">IF(K8="C",21000,IF(K8="D",10500,""))</f>
        <v/>
      </c>
      <c r="O8" s="47"/>
      <c r="P8" s="56"/>
      <c r="Q8" s="52" t="str">
        <f t="shared" ref="Q8:Q20" si="7">IF(O8="B",5500,IF(O8="C",5500,IF(O8="D",5500,"")))</f>
        <v/>
      </c>
      <c r="R8" s="35" t="str">
        <f t="shared" ref="R8:R20" si="8">IF(O8="B",10500,IF(O8="C",5500,IF(O8="D",5500,"")))</f>
        <v/>
      </c>
      <c r="S8" s="53">
        <f t="shared" si="1"/>
        <v>0</v>
      </c>
      <c r="T8" s="54"/>
      <c r="U8" s="55" t="e">
        <f>IF(#REF!="否",#REF!,0)+IF(H8="否",J8,0)+IF(L8="否",N8,0)+IF(P8="否",R8,0)</f>
        <v>#REF!</v>
      </c>
      <c r="V8" s="42"/>
    </row>
    <row r="9" spans="1:24" ht="36" customHeight="1">
      <c r="A9" s="43">
        <f t="shared" si="2"/>
        <v>4</v>
      </c>
      <c r="B9" s="44" ph="1"/>
      <c r="C9" s="45"/>
      <c r="D9" s="46"/>
      <c r="E9" s="31"/>
      <c r="F9" s="32" t="str">
        <f t="shared" si="0"/>
        <v/>
      </c>
      <c r="G9" s="47"/>
      <c r="H9" s="48"/>
      <c r="I9" s="49" t="str">
        <f t="shared" si="3"/>
        <v/>
      </c>
      <c r="J9" s="49" t="str">
        <f t="shared" si="4"/>
        <v/>
      </c>
      <c r="K9" s="50"/>
      <c r="L9" s="48"/>
      <c r="M9" s="49" t="str">
        <f t="shared" si="5"/>
        <v/>
      </c>
      <c r="N9" s="51" t="str">
        <f t="shared" si="5"/>
        <v/>
      </c>
      <c r="O9" s="47"/>
      <c r="P9" s="48"/>
      <c r="Q9" s="52" t="str">
        <f t="shared" si="7"/>
        <v/>
      </c>
      <c r="R9" s="35" t="str">
        <f t="shared" si="8"/>
        <v/>
      </c>
      <c r="S9" s="53">
        <f t="shared" si="1"/>
        <v>0</v>
      </c>
      <c r="T9" s="54"/>
      <c r="U9" s="55" t="e">
        <f>IF(#REF!="否",#REF!,0)+IF(H9="否",J9,0)+IF(L9="否",N9,0)+IF(P9="否",R9,0)</f>
        <v>#REF!</v>
      </c>
      <c r="V9" s="42"/>
      <c r="X9" s="57"/>
    </row>
    <row r="10" spans="1:24" ht="36" customHeight="1">
      <c r="A10" s="43">
        <f t="shared" si="2"/>
        <v>5</v>
      </c>
      <c r="B10" s="28" ph="1"/>
      <c r="C10" s="29"/>
      <c r="D10" s="46"/>
      <c r="E10" s="31"/>
      <c r="F10" s="32" t="str">
        <f t="shared" si="0"/>
        <v/>
      </c>
      <c r="G10" s="47"/>
      <c r="H10" s="48"/>
      <c r="I10" s="49" t="str">
        <f t="shared" si="3"/>
        <v/>
      </c>
      <c r="J10" s="49" t="str">
        <f t="shared" si="4"/>
        <v/>
      </c>
      <c r="K10" s="50"/>
      <c r="L10" s="48"/>
      <c r="M10" s="49" t="str">
        <f t="shared" si="5"/>
        <v/>
      </c>
      <c r="N10" s="51" t="str">
        <f t="shared" si="5"/>
        <v/>
      </c>
      <c r="O10" s="47"/>
      <c r="P10" s="56"/>
      <c r="Q10" s="52" t="str">
        <f t="shared" si="7"/>
        <v/>
      </c>
      <c r="R10" s="35" t="str">
        <f t="shared" si="8"/>
        <v/>
      </c>
      <c r="S10" s="53">
        <f t="shared" si="1"/>
        <v>0</v>
      </c>
      <c r="T10" s="40"/>
      <c r="U10" s="41" t="e">
        <f>IF(#REF!="否",#REF!,0)+IF(H10="否",J10,0)+IF(L10="否",N10,0)+IF(P10="否",R10,0)</f>
        <v>#REF!</v>
      </c>
      <c r="V10" s="42"/>
    </row>
    <row r="11" spans="1:24" ht="36" customHeight="1">
      <c r="A11" s="43">
        <f t="shared" si="2"/>
        <v>6</v>
      </c>
      <c r="B11" s="44" ph="1"/>
      <c r="C11" s="45"/>
      <c r="D11" s="46"/>
      <c r="E11" s="31"/>
      <c r="F11" s="32" t="str">
        <f t="shared" si="0"/>
        <v/>
      </c>
      <c r="G11" s="47"/>
      <c r="H11" s="48"/>
      <c r="I11" s="49" t="str">
        <f t="shared" si="3"/>
        <v/>
      </c>
      <c r="J11" s="49" t="str">
        <f t="shared" si="4"/>
        <v/>
      </c>
      <c r="K11" s="50"/>
      <c r="L11" s="48"/>
      <c r="M11" s="49" t="str">
        <f t="shared" si="5"/>
        <v/>
      </c>
      <c r="N11" s="51" t="str">
        <f t="shared" si="5"/>
        <v/>
      </c>
      <c r="O11" s="47"/>
      <c r="P11" s="48"/>
      <c r="Q11" s="52" t="str">
        <f t="shared" si="7"/>
        <v/>
      </c>
      <c r="R11" s="35" t="str">
        <f t="shared" si="8"/>
        <v/>
      </c>
      <c r="S11" s="53">
        <f t="shared" si="1"/>
        <v>0</v>
      </c>
      <c r="T11" s="54"/>
      <c r="U11" s="55" t="e">
        <f>IF(#REF!="否",#REF!,0)+IF(H11="否",J11,0)+IF(L11="否",N11,0)+IF(P11="否",R11,0)</f>
        <v>#REF!</v>
      </c>
      <c r="V11" s="42"/>
    </row>
    <row r="12" spans="1:24" ht="36" customHeight="1">
      <c r="A12" s="43">
        <f>A11+1</f>
        <v>7</v>
      </c>
      <c r="B12" s="44" ph="1"/>
      <c r="C12" s="45"/>
      <c r="D12" s="46"/>
      <c r="E12" s="31"/>
      <c r="F12" s="32" t="str">
        <f t="shared" si="0"/>
        <v/>
      </c>
      <c r="G12" s="33"/>
      <c r="H12" s="34"/>
      <c r="I12" s="49" t="str">
        <f t="shared" si="3"/>
        <v/>
      </c>
      <c r="J12" s="49" t="str">
        <f t="shared" si="4"/>
        <v/>
      </c>
      <c r="K12" s="31"/>
      <c r="L12" s="34"/>
      <c r="M12" s="49" t="str">
        <f t="shared" si="5"/>
        <v/>
      </c>
      <c r="N12" s="51" t="str">
        <f t="shared" si="5"/>
        <v/>
      </c>
      <c r="O12" s="47"/>
      <c r="P12" s="37"/>
      <c r="Q12" s="52" t="str">
        <f t="shared" si="7"/>
        <v/>
      </c>
      <c r="R12" s="35" t="str">
        <f t="shared" si="8"/>
        <v/>
      </c>
      <c r="S12" s="53">
        <f t="shared" si="1"/>
        <v>0</v>
      </c>
      <c r="T12" s="54"/>
      <c r="U12" s="55" t="e">
        <f>IF(#REF!="否",#REF!,0)+IF(H12="否",J12,0)+IF(L12="否",N12,0)+IF(P12="否",R12,0)</f>
        <v>#REF!</v>
      </c>
      <c r="V12" s="42"/>
    </row>
    <row r="13" spans="1:24" ht="36" customHeight="1">
      <c r="A13" s="43">
        <f t="shared" si="2"/>
        <v>8</v>
      </c>
      <c r="B13" s="44" ph="1"/>
      <c r="C13" s="45"/>
      <c r="D13" s="46"/>
      <c r="E13" s="31"/>
      <c r="F13" s="32" t="str">
        <f t="shared" si="0"/>
        <v/>
      </c>
      <c r="G13" s="33"/>
      <c r="H13" s="34"/>
      <c r="I13" s="49" t="str">
        <f t="shared" si="3"/>
        <v/>
      </c>
      <c r="J13" s="49" t="str">
        <f t="shared" si="4"/>
        <v/>
      </c>
      <c r="K13" s="31"/>
      <c r="L13" s="34"/>
      <c r="M13" s="49" t="str">
        <f t="shared" si="5"/>
        <v/>
      </c>
      <c r="N13" s="51" t="str">
        <f t="shared" si="5"/>
        <v/>
      </c>
      <c r="O13" s="33"/>
      <c r="P13" s="37"/>
      <c r="Q13" s="52" t="str">
        <f t="shared" si="7"/>
        <v/>
      </c>
      <c r="R13" s="35" t="str">
        <f t="shared" si="8"/>
        <v/>
      </c>
      <c r="S13" s="53">
        <f t="shared" si="1"/>
        <v>0</v>
      </c>
      <c r="T13" s="54"/>
      <c r="U13" s="55" t="e">
        <f>IF(#REF!="否",#REF!,0)+IF(H13="否",J13,0)+IF(L13="否",N13,0)+IF(P13="否",R13,0)</f>
        <v>#REF!</v>
      </c>
      <c r="V13" s="42"/>
    </row>
    <row r="14" spans="1:24" ht="36" customHeight="1">
      <c r="A14" s="43">
        <f t="shared" si="2"/>
        <v>9</v>
      </c>
      <c r="B14" s="44" ph="1"/>
      <c r="C14" s="45"/>
      <c r="D14" s="46"/>
      <c r="E14" s="31"/>
      <c r="F14" s="32" t="str">
        <f t="shared" si="0"/>
        <v/>
      </c>
      <c r="G14" s="47"/>
      <c r="H14" s="48"/>
      <c r="I14" s="49" t="str">
        <f t="shared" si="3"/>
        <v/>
      </c>
      <c r="J14" s="49" t="str">
        <f t="shared" si="4"/>
        <v/>
      </c>
      <c r="K14" s="50"/>
      <c r="L14" s="48"/>
      <c r="M14" s="49" t="str">
        <f t="shared" si="5"/>
        <v/>
      </c>
      <c r="N14" s="51" t="str">
        <f t="shared" si="5"/>
        <v/>
      </c>
      <c r="O14" s="47"/>
      <c r="P14" s="56"/>
      <c r="Q14" s="52" t="str">
        <f t="shared" si="7"/>
        <v/>
      </c>
      <c r="R14" s="35" t="str">
        <f t="shared" si="8"/>
        <v/>
      </c>
      <c r="S14" s="53">
        <f t="shared" si="1"/>
        <v>0</v>
      </c>
      <c r="T14" s="54"/>
      <c r="U14" s="58" t="e">
        <f>IF(#REF!="否",#REF!,0)+IF(H14="否",J14,0)+IF(L14="否",N14,0)+IF(P14="否",R14,0)</f>
        <v>#REF!</v>
      </c>
      <c r="V14" s="42"/>
    </row>
    <row r="15" spans="1:24" ht="36" customHeight="1">
      <c r="A15" s="43">
        <f t="shared" si="2"/>
        <v>10</v>
      </c>
      <c r="B15" s="59"/>
      <c r="C15" s="45"/>
      <c r="D15" s="60"/>
      <c r="E15" s="31"/>
      <c r="F15" s="32" t="str">
        <f t="shared" si="0"/>
        <v/>
      </c>
      <c r="G15" s="47"/>
      <c r="H15" s="48"/>
      <c r="I15" s="49" t="str">
        <f t="shared" si="3"/>
        <v/>
      </c>
      <c r="J15" s="49" t="str">
        <f t="shared" si="4"/>
        <v/>
      </c>
      <c r="K15" s="50"/>
      <c r="L15" s="48"/>
      <c r="M15" s="49" t="str">
        <f t="shared" si="5"/>
        <v/>
      </c>
      <c r="N15" s="51" t="str">
        <f t="shared" ref="N15:N20" si="9">IF(K15="C",21000,IF(K15="D",10500,""))</f>
        <v/>
      </c>
      <c r="O15" s="47"/>
      <c r="P15" s="56"/>
      <c r="Q15" s="52" t="str">
        <f t="shared" si="7"/>
        <v/>
      </c>
      <c r="R15" s="35" t="str">
        <f t="shared" si="8"/>
        <v/>
      </c>
      <c r="S15" s="53">
        <f>SUM(F15:R15)</f>
        <v>0</v>
      </c>
      <c r="T15" s="54"/>
      <c r="U15" s="55" t="e">
        <f>IF(#REF!="否",#REF!,0)+IF(H15="否",J15,0)+IF(L15="否",N15,0)+IF(P15="否",R15,0)</f>
        <v>#REF!</v>
      </c>
      <c r="V15" s="61"/>
    </row>
    <row r="16" spans="1:24" ht="36" customHeight="1">
      <c r="A16" s="43">
        <f t="shared" si="2"/>
        <v>11</v>
      </c>
      <c r="B16" s="59"/>
      <c r="C16" s="45"/>
      <c r="D16" s="60"/>
      <c r="E16" s="31"/>
      <c r="F16" s="32" t="str">
        <f t="shared" si="0"/>
        <v/>
      </c>
      <c r="G16" s="47"/>
      <c r="H16" s="48"/>
      <c r="I16" s="49" t="str">
        <f t="shared" si="3"/>
        <v/>
      </c>
      <c r="J16" s="49" t="str">
        <f t="shared" si="4"/>
        <v/>
      </c>
      <c r="K16" s="50"/>
      <c r="L16" s="48"/>
      <c r="M16" s="49" t="str">
        <f t="shared" si="5"/>
        <v/>
      </c>
      <c r="N16" s="51" t="str">
        <f t="shared" si="9"/>
        <v/>
      </c>
      <c r="O16" s="47"/>
      <c r="P16" s="48"/>
      <c r="Q16" s="52" t="str">
        <f t="shared" si="7"/>
        <v/>
      </c>
      <c r="R16" s="35" t="str">
        <f t="shared" si="8"/>
        <v/>
      </c>
      <c r="S16" s="53">
        <f t="shared" si="1"/>
        <v>0</v>
      </c>
      <c r="T16" s="54"/>
      <c r="U16" s="55" t="e">
        <f>IF(#REF!="否",#REF!,0)+IF(H16="否",J16,0)+IF(L16="否",N16,0)+IF(P16="否",R16,0)</f>
        <v>#REF!</v>
      </c>
      <c r="V16" s="61"/>
    </row>
    <row r="17" spans="1:24" ht="36" customHeight="1">
      <c r="A17" s="43">
        <f t="shared" si="2"/>
        <v>12</v>
      </c>
      <c r="B17" s="59"/>
      <c r="C17" s="45"/>
      <c r="D17" s="60"/>
      <c r="E17" s="31"/>
      <c r="F17" s="32" t="str">
        <f t="shared" si="0"/>
        <v/>
      </c>
      <c r="G17" s="47"/>
      <c r="H17" s="48"/>
      <c r="I17" s="49" t="str">
        <f t="shared" si="3"/>
        <v/>
      </c>
      <c r="J17" s="49" t="str">
        <f t="shared" si="4"/>
        <v/>
      </c>
      <c r="K17" s="50"/>
      <c r="L17" s="48"/>
      <c r="M17" s="49" t="str">
        <f t="shared" si="5"/>
        <v/>
      </c>
      <c r="N17" s="51" t="str">
        <f t="shared" si="9"/>
        <v/>
      </c>
      <c r="O17" s="47"/>
      <c r="P17" s="48"/>
      <c r="Q17" s="52" t="str">
        <f t="shared" si="7"/>
        <v/>
      </c>
      <c r="R17" s="35" t="str">
        <f t="shared" si="8"/>
        <v/>
      </c>
      <c r="S17" s="53">
        <f t="shared" si="1"/>
        <v>0</v>
      </c>
      <c r="T17" s="54"/>
      <c r="U17" s="55" t="e">
        <f>IF(#REF!="否",#REF!,0)+IF(H17="否",J17,0)+IF(L17="否",N17,0)+IF(P17="否",R17,0)</f>
        <v>#REF!</v>
      </c>
      <c r="V17" s="61"/>
    </row>
    <row r="18" spans="1:24" ht="36" customHeight="1">
      <c r="A18" s="43">
        <f t="shared" si="2"/>
        <v>13</v>
      </c>
      <c r="B18" s="59"/>
      <c r="C18" s="45"/>
      <c r="D18" s="60"/>
      <c r="E18" s="31"/>
      <c r="F18" s="32" t="str">
        <f t="shared" si="0"/>
        <v/>
      </c>
      <c r="G18" s="47"/>
      <c r="H18" s="48"/>
      <c r="I18" s="49" t="str">
        <f t="shared" si="3"/>
        <v/>
      </c>
      <c r="J18" s="49" t="str">
        <f t="shared" si="4"/>
        <v/>
      </c>
      <c r="K18" s="50"/>
      <c r="L18" s="48"/>
      <c r="M18" s="49" t="str">
        <f t="shared" si="5"/>
        <v/>
      </c>
      <c r="N18" s="51" t="str">
        <f t="shared" si="9"/>
        <v/>
      </c>
      <c r="O18" s="47"/>
      <c r="P18" s="48"/>
      <c r="Q18" s="52" t="str">
        <f t="shared" si="7"/>
        <v/>
      </c>
      <c r="R18" s="35" t="str">
        <f t="shared" si="8"/>
        <v/>
      </c>
      <c r="S18" s="53">
        <f t="shared" si="1"/>
        <v>0</v>
      </c>
      <c r="T18" s="54"/>
      <c r="U18" s="55" t="e">
        <f>IF(#REF!="否",#REF!,0)+IF(H18="否",J18,0)+IF(L18="否",N18,0)+IF(P18="否",R18,0)</f>
        <v>#REF!</v>
      </c>
      <c r="V18" s="61"/>
    </row>
    <row r="19" spans="1:24" ht="36" customHeight="1">
      <c r="A19" s="43">
        <f t="shared" si="2"/>
        <v>14</v>
      </c>
      <c r="B19" s="59"/>
      <c r="C19" s="45"/>
      <c r="D19" s="60"/>
      <c r="E19" s="31"/>
      <c r="F19" s="32" t="str">
        <f t="shared" si="0"/>
        <v/>
      </c>
      <c r="G19" s="47"/>
      <c r="H19" s="48"/>
      <c r="I19" s="49" t="str">
        <f t="shared" si="3"/>
        <v/>
      </c>
      <c r="J19" s="49" t="str">
        <f t="shared" si="4"/>
        <v/>
      </c>
      <c r="K19" s="50"/>
      <c r="L19" s="48"/>
      <c r="M19" s="49" t="str">
        <f t="shared" si="5"/>
        <v/>
      </c>
      <c r="N19" s="51" t="str">
        <f t="shared" si="9"/>
        <v/>
      </c>
      <c r="O19" s="47"/>
      <c r="P19" s="48"/>
      <c r="Q19" s="52" t="str">
        <f t="shared" si="7"/>
        <v/>
      </c>
      <c r="R19" s="35" t="str">
        <f t="shared" si="8"/>
        <v/>
      </c>
      <c r="S19" s="53">
        <f t="shared" si="1"/>
        <v>0</v>
      </c>
      <c r="T19" s="54"/>
      <c r="U19" s="55" t="e">
        <f>IF(#REF!="否",#REF!,0)+IF(H19="否",J19,0)+IF(L19="否",N19,0)+IF(P19="否",R19,0)</f>
        <v>#REF!</v>
      </c>
      <c r="V19" s="61"/>
    </row>
    <row r="20" spans="1:24" ht="36" customHeight="1" thickBot="1">
      <c r="A20" s="62">
        <f t="shared" si="2"/>
        <v>15</v>
      </c>
      <c r="B20" s="63"/>
      <c r="C20" s="64"/>
      <c r="D20" s="65"/>
      <c r="E20" s="66"/>
      <c r="F20" s="67" t="str">
        <f t="shared" si="0"/>
        <v/>
      </c>
      <c r="G20" s="68"/>
      <c r="H20" s="69"/>
      <c r="I20" s="70" t="str">
        <f t="shared" si="3"/>
        <v/>
      </c>
      <c r="J20" s="70" t="str">
        <f t="shared" si="4"/>
        <v/>
      </c>
      <c r="K20" s="71"/>
      <c r="L20" s="69"/>
      <c r="M20" s="70" t="str">
        <f t="shared" si="5"/>
        <v/>
      </c>
      <c r="N20" s="72" t="str">
        <f t="shared" si="9"/>
        <v/>
      </c>
      <c r="O20" s="68"/>
      <c r="P20" s="69"/>
      <c r="Q20" s="73" t="str">
        <f t="shared" si="7"/>
        <v/>
      </c>
      <c r="R20" s="74" t="str">
        <f t="shared" si="8"/>
        <v/>
      </c>
      <c r="S20" s="75">
        <f t="shared" si="1"/>
        <v>0</v>
      </c>
      <c r="T20" s="76"/>
      <c r="U20" s="77" t="e">
        <f>IF(#REF!="否",#REF!,0)+IF(H20="否",J20,0)+IF(L20="否",N20,0)+IF(P20="否",R20,0)</f>
        <v>#REF!</v>
      </c>
      <c r="V20" s="78"/>
    </row>
    <row r="21" spans="1:24" ht="36" customHeight="1" thickBot="1">
      <c r="A21" s="2"/>
      <c r="B21" s="189" t="s">
        <v>26</v>
      </c>
      <c r="C21" s="190"/>
      <c r="D21" s="79"/>
      <c r="E21" s="80">
        <f>COUNTIF(E6:E20,"○")</f>
        <v>1</v>
      </c>
      <c r="F21" s="81">
        <f>SUM(F6:F20)</f>
        <v>2000</v>
      </c>
      <c r="G21" s="191"/>
      <c r="H21" s="192"/>
      <c r="I21" s="82">
        <f>SUM(I6:I20)</f>
        <v>5500</v>
      </c>
      <c r="J21" s="83">
        <f>SUM(J6:J20)</f>
        <v>5500</v>
      </c>
      <c r="K21" s="193"/>
      <c r="L21" s="192"/>
      <c r="M21" s="82">
        <f>SUM(M6:M20)</f>
        <v>5500</v>
      </c>
      <c r="N21" s="84">
        <f>SUM(N6:N20)</f>
        <v>10500</v>
      </c>
      <c r="O21" s="191"/>
      <c r="P21" s="192"/>
      <c r="Q21" s="82">
        <f>SUM(Q6:Q20)</f>
        <v>5500</v>
      </c>
      <c r="R21" s="83">
        <f>SUM(R6:R20)</f>
        <v>5500</v>
      </c>
      <c r="S21" s="85">
        <f>SUM(S6:S20)</f>
        <v>40000</v>
      </c>
      <c r="T21" s="84"/>
      <c r="U21" s="86" t="e">
        <f>SUM(#REF!)</f>
        <v>#REF!</v>
      </c>
      <c r="V21" s="87"/>
      <c r="X21" s="88">
        <f>SUM(X6:X20)</f>
        <v>0</v>
      </c>
    </row>
    <row r="22" spans="1:24" ht="36" customHeight="1" thickTop="1">
      <c r="A22" s="2"/>
      <c r="B22" s="89" t="s">
        <v>27</v>
      </c>
      <c r="C22" s="90"/>
      <c r="D22" s="91"/>
      <c r="E22" s="92">
        <f>COUNTIF(E6:E20,"○")</f>
        <v>1</v>
      </c>
      <c r="F22" s="93">
        <f>SUM(F6:F20)</f>
        <v>2000</v>
      </c>
      <c r="G22" s="94" t="s">
        <v>28</v>
      </c>
      <c r="H22" s="95">
        <f>COUNTIF(G6:G20,"B")</f>
        <v>0</v>
      </c>
      <c r="I22" s="96">
        <f>H22*5000</f>
        <v>0</v>
      </c>
      <c r="J22" s="96">
        <f>H22*10000</f>
        <v>0</v>
      </c>
      <c r="K22" s="97" t="s">
        <v>18</v>
      </c>
      <c r="L22" s="95">
        <f>COUNTIF(K6:K20,"C")</f>
        <v>0</v>
      </c>
      <c r="M22" s="96">
        <f>L22*5000</f>
        <v>0</v>
      </c>
      <c r="N22" s="98">
        <f>L22*20000</f>
        <v>0</v>
      </c>
      <c r="O22" s="94" t="s">
        <v>28</v>
      </c>
      <c r="P22" s="95">
        <f>COUNTIF(O6:O20,"B")</f>
        <v>0</v>
      </c>
      <c r="Q22" s="96">
        <f>P22*5000</f>
        <v>0</v>
      </c>
      <c r="R22" s="96">
        <f>P22*10000</f>
        <v>0</v>
      </c>
      <c r="S22" s="99"/>
      <c r="T22" s="100"/>
      <c r="U22" s="41" t="e">
        <f>#REF!+J22+N22+R22</f>
        <v>#REF!</v>
      </c>
      <c r="V22" s="101"/>
    </row>
    <row r="23" spans="1:24" ht="36" customHeight="1">
      <c r="A23" s="2"/>
      <c r="B23" s="102"/>
      <c r="C23" s="103"/>
      <c r="D23" s="104"/>
      <c r="E23" s="105"/>
      <c r="F23" s="106"/>
      <c r="G23" s="107" t="s">
        <v>18</v>
      </c>
      <c r="H23" s="108">
        <f>COUNTIF(G6:G20,"C")</f>
        <v>1</v>
      </c>
      <c r="I23" s="109">
        <f>H23*5500</f>
        <v>5500</v>
      </c>
      <c r="J23" s="109">
        <f>H23*5500</f>
        <v>5500</v>
      </c>
      <c r="K23" s="110" t="s">
        <v>20</v>
      </c>
      <c r="L23" s="108">
        <f>COUNTIF(K6:K20,"D")</f>
        <v>1</v>
      </c>
      <c r="M23" s="109">
        <f>L23*5500</f>
        <v>5500</v>
      </c>
      <c r="N23" s="111">
        <f>L23*10500</f>
        <v>10500</v>
      </c>
      <c r="O23" s="107" t="s">
        <v>18</v>
      </c>
      <c r="P23" s="108">
        <f>COUNTIF(O6:O20,"C")</f>
        <v>1</v>
      </c>
      <c r="Q23" s="109">
        <f>P23*5000</f>
        <v>5000</v>
      </c>
      <c r="R23" s="109">
        <f>P23*5000</f>
        <v>5000</v>
      </c>
      <c r="S23" s="112"/>
      <c r="T23" s="113"/>
      <c r="U23" s="41" t="e">
        <f>#REF!+J23+N23+R23</f>
        <v>#REF!</v>
      </c>
      <c r="V23" s="114"/>
    </row>
    <row r="24" spans="1:24" ht="36" customHeight="1">
      <c r="A24" s="2"/>
      <c r="B24" s="102"/>
      <c r="C24" s="103"/>
      <c r="D24" s="104"/>
      <c r="E24" s="115"/>
      <c r="F24" s="113"/>
      <c r="G24" s="107"/>
      <c r="H24" s="108"/>
      <c r="I24" s="109"/>
      <c r="J24" s="116"/>
      <c r="K24" s="110"/>
      <c r="L24" s="108"/>
      <c r="M24" s="109"/>
      <c r="N24" s="117"/>
      <c r="O24" s="107" t="s">
        <v>20</v>
      </c>
      <c r="P24" s="108">
        <f>COUNTIF(O6:O20,"D")</f>
        <v>0</v>
      </c>
      <c r="Q24" s="109">
        <f>P24*5500</f>
        <v>0</v>
      </c>
      <c r="R24" s="109">
        <f>P24*5500</f>
        <v>0</v>
      </c>
      <c r="S24" s="112"/>
      <c r="T24" s="113"/>
      <c r="U24" s="41" t="e">
        <f>#REF!+J24+N24+R24</f>
        <v>#REF!</v>
      </c>
      <c r="V24" s="114"/>
    </row>
    <row r="25" spans="1:24" ht="36" customHeight="1">
      <c r="A25" s="2"/>
      <c r="B25" s="102"/>
      <c r="C25" s="103"/>
      <c r="D25" s="104"/>
      <c r="E25" s="105"/>
      <c r="F25" s="113"/>
      <c r="G25" s="107"/>
      <c r="H25" s="108"/>
      <c r="I25" s="109"/>
      <c r="J25" s="116"/>
      <c r="K25" s="110"/>
      <c r="L25" s="108"/>
      <c r="M25" s="109"/>
      <c r="N25" s="117"/>
      <c r="O25" s="107"/>
      <c r="P25" s="108"/>
      <c r="Q25" s="109"/>
      <c r="R25" s="109"/>
      <c r="S25" s="112"/>
      <c r="T25" s="113"/>
      <c r="U25" s="41"/>
      <c r="V25" s="114"/>
    </row>
    <row r="26" spans="1:24" ht="36" customHeight="1" thickBot="1">
      <c r="A26" s="2"/>
      <c r="B26" s="102"/>
      <c r="C26" s="103"/>
      <c r="D26" s="104"/>
      <c r="E26" s="105"/>
      <c r="F26" s="113"/>
      <c r="G26" s="107"/>
      <c r="H26" s="108"/>
      <c r="I26" s="109"/>
      <c r="J26" s="116"/>
      <c r="K26" s="110"/>
      <c r="L26" s="108"/>
      <c r="M26" s="109"/>
      <c r="N26" s="117"/>
      <c r="O26" s="107"/>
      <c r="P26" s="108"/>
      <c r="Q26" s="109"/>
      <c r="R26" s="109"/>
      <c r="S26" s="118"/>
      <c r="T26" s="113"/>
      <c r="U26" s="41"/>
      <c r="V26" s="114"/>
    </row>
    <row r="27" spans="1:24" ht="36" customHeight="1" thickTop="1" thickBot="1">
      <c r="A27" s="2"/>
      <c r="B27" s="180" t="s">
        <v>30</v>
      </c>
      <c r="C27" s="181"/>
      <c r="D27" s="119"/>
      <c r="E27" s="120">
        <f>SUM(E22:E26)</f>
        <v>1</v>
      </c>
      <c r="F27" s="121">
        <f>SUM(F22:F26)</f>
        <v>2000</v>
      </c>
      <c r="G27" s="122"/>
      <c r="H27" s="123">
        <f t="shared" ref="H27:Q27" si="10">SUM(H22:H26)</f>
        <v>1</v>
      </c>
      <c r="I27" s="124">
        <f t="shared" si="10"/>
        <v>5500</v>
      </c>
      <c r="J27" s="124">
        <f t="shared" si="10"/>
        <v>5500</v>
      </c>
      <c r="K27" s="125"/>
      <c r="L27" s="123">
        <f t="shared" si="10"/>
        <v>1</v>
      </c>
      <c r="M27" s="124">
        <f t="shared" si="10"/>
        <v>5500</v>
      </c>
      <c r="N27" s="126">
        <f t="shared" si="10"/>
        <v>10500</v>
      </c>
      <c r="O27" s="122"/>
      <c r="P27" s="123">
        <f t="shared" si="10"/>
        <v>1</v>
      </c>
      <c r="Q27" s="124">
        <f t="shared" si="10"/>
        <v>5000</v>
      </c>
      <c r="R27" s="124">
        <f>SUM(R22:R26)</f>
        <v>5000</v>
      </c>
      <c r="S27" s="127" t="e">
        <f>F27+#REF!+#REF!+I27+J27+M27+N27+Q27+R27</f>
        <v>#REF!</v>
      </c>
      <c r="T27" s="121"/>
      <c r="U27" s="128"/>
      <c r="V27" s="129"/>
    </row>
    <row r="28" spans="1:24" ht="24.95" customHeight="1" thickTop="1">
      <c r="A28" s="2"/>
      <c r="B28" s="102" t="s">
        <v>31</v>
      </c>
      <c r="C28" s="103"/>
      <c r="D28" s="104"/>
      <c r="E28" s="105"/>
      <c r="F28" s="113"/>
      <c r="G28" s="107" t="s">
        <v>18</v>
      </c>
      <c r="H28" s="108"/>
      <c r="I28" s="109"/>
      <c r="J28" s="109">
        <f>H28*5500</f>
        <v>0</v>
      </c>
      <c r="K28" s="110" t="s">
        <v>20</v>
      </c>
      <c r="L28" s="108"/>
      <c r="M28" s="109"/>
      <c r="N28" s="111">
        <f>L28*10500</f>
        <v>0</v>
      </c>
      <c r="O28" s="107" t="s">
        <v>18</v>
      </c>
      <c r="P28" s="108"/>
      <c r="Q28" s="116"/>
      <c r="R28" s="109">
        <f>P28*5500</f>
        <v>0</v>
      </c>
      <c r="S28" s="112"/>
      <c r="T28" s="113"/>
      <c r="U28" s="41" t="e">
        <f>#REF!+J28+N28+R28</f>
        <v>#REF!</v>
      </c>
      <c r="V28" s="114"/>
    </row>
    <row r="29" spans="1:24" ht="24.95" customHeight="1">
      <c r="A29" s="2"/>
      <c r="B29" s="102"/>
      <c r="C29" s="103"/>
      <c r="D29" s="104"/>
      <c r="E29" s="105"/>
      <c r="F29" s="113"/>
      <c r="G29" s="107"/>
      <c r="H29" s="130"/>
      <c r="I29" s="109"/>
      <c r="J29" s="116"/>
      <c r="K29" s="110"/>
      <c r="L29" s="130"/>
      <c r="M29" s="116"/>
      <c r="N29" s="117"/>
      <c r="O29" s="107" t="s">
        <v>20</v>
      </c>
      <c r="P29" s="108"/>
      <c r="Q29" s="116"/>
      <c r="R29" s="109">
        <f>P29*5500</f>
        <v>0</v>
      </c>
      <c r="S29" s="112"/>
      <c r="T29" s="113"/>
      <c r="U29" s="41" t="e">
        <f>#REF!+J29+N29+R29</f>
        <v>#REF!</v>
      </c>
      <c r="V29" s="114"/>
    </row>
    <row r="30" spans="1:24" ht="24.95" customHeight="1">
      <c r="A30" s="2"/>
      <c r="B30" s="102"/>
      <c r="C30" s="103"/>
      <c r="D30" s="104"/>
      <c r="E30" s="105"/>
      <c r="F30" s="113"/>
      <c r="G30" s="107"/>
      <c r="H30" s="130"/>
      <c r="I30" s="109"/>
      <c r="J30" s="116"/>
      <c r="K30" s="110"/>
      <c r="L30" s="130"/>
      <c r="M30" s="116"/>
      <c r="N30" s="117"/>
      <c r="O30" s="107"/>
      <c r="P30" s="130"/>
      <c r="Q30" s="116"/>
      <c r="R30" s="116"/>
      <c r="S30" s="112"/>
      <c r="T30" s="113"/>
      <c r="U30" s="41"/>
      <c r="V30" s="114"/>
    </row>
    <row r="31" spans="1:24" ht="24.95" customHeight="1" thickBot="1">
      <c r="A31" s="2"/>
      <c r="B31" s="102"/>
      <c r="C31" s="103"/>
      <c r="D31" s="104"/>
      <c r="E31" s="105"/>
      <c r="F31" s="113"/>
      <c r="G31" s="107"/>
      <c r="H31" s="130"/>
      <c r="I31" s="109"/>
      <c r="J31" s="116"/>
      <c r="K31" s="110"/>
      <c r="L31" s="130"/>
      <c r="M31" s="116"/>
      <c r="N31" s="117"/>
      <c r="O31" s="107"/>
      <c r="P31" s="130"/>
      <c r="Q31" s="116"/>
      <c r="R31" s="116"/>
      <c r="S31" s="112"/>
      <c r="T31" s="113"/>
      <c r="U31" s="41"/>
      <c r="V31" s="114"/>
    </row>
    <row r="32" spans="1:24" ht="24.95" customHeight="1" thickTop="1" thickBot="1">
      <c r="A32" s="2"/>
      <c r="B32" s="180" t="s">
        <v>35</v>
      </c>
      <c r="C32" s="182"/>
      <c r="D32" s="119"/>
      <c r="E32" s="120"/>
      <c r="F32" s="131"/>
      <c r="G32" s="132"/>
      <c r="H32" s="123">
        <f>SUM(H28:H31)</f>
        <v>0</v>
      </c>
      <c r="I32" s="133"/>
      <c r="J32" s="134">
        <f>SUM(J28:J31)</f>
        <v>0</v>
      </c>
      <c r="K32" s="135"/>
      <c r="L32" s="123">
        <f>SUM(L28:L31)</f>
        <v>0</v>
      </c>
      <c r="M32" s="133"/>
      <c r="N32" s="136">
        <f>SUM(N28:N31)</f>
        <v>0</v>
      </c>
      <c r="O32" s="134"/>
      <c r="P32" s="123">
        <f>SUM(P28:P31)</f>
        <v>0</v>
      </c>
      <c r="Q32" s="133"/>
      <c r="R32" s="134">
        <f>SUM(R28:R31)</f>
        <v>0</v>
      </c>
      <c r="S32" s="137" t="e">
        <f>F32+#REF!+#REF!+I32+J32+M32+N32+Q32+R32</f>
        <v>#REF!</v>
      </c>
      <c r="T32" s="136"/>
      <c r="U32" s="134">
        <f>J32+N32+R32</f>
        <v>0</v>
      </c>
      <c r="V32" s="129"/>
    </row>
    <row r="33" spans="1:22" ht="24.95" customHeight="1" thickTop="1">
      <c r="A33" s="2"/>
      <c r="B33" s="102" t="s">
        <v>36</v>
      </c>
      <c r="C33" s="103"/>
      <c r="D33" s="104"/>
      <c r="E33" s="105"/>
      <c r="F33" s="113"/>
      <c r="G33" s="107" t="s">
        <v>18</v>
      </c>
      <c r="H33" s="108" t="e">
        <f>DCOUNTA($G$4:$H$20,1,#REF!)</f>
        <v>#REF!</v>
      </c>
      <c r="I33" s="109"/>
      <c r="J33" s="109" t="e">
        <f>H33*5500</f>
        <v>#REF!</v>
      </c>
      <c r="K33" s="110" t="s">
        <v>20</v>
      </c>
      <c r="L33" s="108" t="e">
        <f>DCOUNTA($K$4:$L$20,1,#REF!)</f>
        <v>#REF!</v>
      </c>
      <c r="M33" s="109"/>
      <c r="N33" s="111" t="e">
        <f>L33*10500</f>
        <v>#REF!</v>
      </c>
      <c r="O33" s="107" t="s">
        <v>18</v>
      </c>
      <c r="P33" s="108" t="e">
        <f>DCOUNTA($O$4:$P$20,1,#REF!)</f>
        <v>#REF!</v>
      </c>
      <c r="Q33" s="116"/>
      <c r="R33" s="109" t="e">
        <f>P33*5500</f>
        <v>#REF!</v>
      </c>
      <c r="S33" s="112"/>
      <c r="T33" s="113"/>
      <c r="U33" s="41" t="e">
        <f>#REF!+J33+N33+R33</f>
        <v>#REF!</v>
      </c>
      <c r="V33" s="114"/>
    </row>
    <row r="34" spans="1:22" ht="24.95" customHeight="1">
      <c r="A34" s="2"/>
      <c r="B34" s="102"/>
      <c r="C34" s="103"/>
      <c r="D34" s="104"/>
      <c r="E34" s="105"/>
      <c r="F34" s="113"/>
      <c r="G34" s="107"/>
      <c r="H34" s="130"/>
      <c r="I34" s="109"/>
      <c r="J34" s="116"/>
      <c r="K34" s="110"/>
      <c r="L34" s="130"/>
      <c r="M34" s="116"/>
      <c r="N34" s="117"/>
      <c r="O34" s="107" t="s">
        <v>20</v>
      </c>
      <c r="P34" s="108" t="e">
        <f>DCOUNTA($O$4:$P$20,1,#REF!)</f>
        <v>#REF!</v>
      </c>
      <c r="Q34" s="116"/>
      <c r="R34" s="109" t="e">
        <f>P34*5500</f>
        <v>#REF!</v>
      </c>
      <c r="S34" s="112"/>
      <c r="T34" s="113"/>
      <c r="U34" s="41" t="e">
        <f>#REF!+J34+N34+R34</f>
        <v>#REF!</v>
      </c>
      <c r="V34" s="114"/>
    </row>
    <row r="35" spans="1:22" ht="24.95" customHeight="1">
      <c r="A35" s="2"/>
      <c r="B35" s="102"/>
      <c r="C35" s="103"/>
      <c r="D35" s="104"/>
      <c r="E35" s="105"/>
      <c r="F35" s="113"/>
      <c r="G35" s="107"/>
      <c r="H35" s="130"/>
      <c r="I35" s="109"/>
      <c r="J35" s="116"/>
      <c r="K35" s="110"/>
      <c r="L35" s="130"/>
      <c r="M35" s="116"/>
      <c r="N35" s="117"/>
      <c r="O35" s="107"/>
      <c r="P35" s="130"/>
      <c r="Q35" s="116"/>
      <c r="R35" s="116"/>
      <c r="S35" s="112"/>
      <c r="T35" s="113"/>
      <c r="U35" s="41"/>
      <c r="V35" s="114"/>
    </row>
    <row r="36" spans="1:22" ht="24.95" customHeight="1" thickBot="1">
      <c r="A36" s="2"/>
      <c r="B36" s="102"/>
      <c r="C36" s="103"/>
      <c r="D36" s="104"/>
      <c r="E36" s="105"/>
      <c r="F36" s="113"/>
      <c r="G36" s="107"/>
      <c r="H36" s="130"/>
      <c r="I36" s="109"/>
      <c r="J36" s="116"/>
      <c r="K36" s="110"/>
      <c r="L36" s="130"/>
      <c r="M36" s="116"/>
      <c r="N36" s="117"/>
      <c r="O36" s="107"/>
      <c r="P36" s="130"/>
      <c r="Q36" s="116"/>
      <c r="R36" s="116"/>
      <c r="S36" s="112"/>
      <c r="T36" s="113"/>
      <c r="U36" s="41"/>
      <c r="V36" s="114"/>
    </row>
    <row r="37" spans="1:22" ht="24.95" customHeight="1" thickTop="1" thickBot="1">
      <c r="A37" s="2"/>
      <c r="B37" s="183" t="s">
        <v>37</v>
      </c>
      <c r="C37" s="184"/>
      <c r="D37" s="138"/>
      <c r="E37" s="139"/>
      <c r="F37" s="140"/>
      <c r="G37" s="141"/>
      <c r="H37" s="142">
        <f>H27-H32</f>
        <v>1</v>
      </c>
      <c r="I37" s="143"/>
      <c r="J37" s="144">
        <f>J27-J32</f>
        <v>5500</v>
      </c>
      <c r="K37" s="145"/>
      <c r="L37" s="142">
        <f>L27-L32</f>
        <v>1</v>
      </c>
      <c r="M37" s="143"/>
      <c r="N37" s="146">
        <f>N27-N32</f>
        <v>10500</v>
      </c>
      <c r="O37" s="144"/>
      <c r="P37" s="142">
        <f>P27-P32</f>
        <v>1</v>
      </c>
      <c r="Q37" s="143"/>
      <c r="R37" s="144">
        <f>R27-R32</f>
        <v>5000</v>
      </c>
      <c r="S37" s="147" t="e">
        <f>F37+#REF!+#REF!+I37+J37+M37+N37+Q37+R37</f>
        <v>#REF!</v>
      </c>
      <c r="T37" s="146"/>
      <c r="U37" s="148">
        <f>J37+N37+R37</f>
        <v>21000</v>
      </c>
      <c r="V37" s="149"/>
    </row>
    <row r="38" spans="1:22" ht="24.95" customHeight="1">
      <c r="A38" s="2"/>
      <c r="E38" s="152"/>
      <c r="F38" s="152"/>
      <c r="G38" s="152"/>
      <c r="H38" s="152"/>
      <c r="I38" s="153"/>
      <c r="J38" s="152"/>
      <c r="K38" s="152"/>
      <c r="L38" s="152"/>
      <c r="M38" s="152"/>
      <c r="N38" s="152"/>
      <c r="O38" s="152"/>
      <c r="P38" s="152"/>
      <c r="Q38" s="152"/>
      <c r="R38" s="152"/>
      <c r="S38" s="154"/>
      <c r="T38" s="152"/>
      <c r="U38" s="41"/>
      <c r="V38" s="155"/>
    </row>
  </sheetData>
  <mergeCells count="19">
    <mergeCell ref="B27:C27"/>
    <mergeCell ref="B32:C32"/>
    <mergeCell ref="B37:C37"/>
    <mergeCell ref="U3:U4"/>
    <mergeCell ref="E5:F5"/>
    <mergeCell ref="B21:C21"/>
    <mergeCell ref="G21:H21"/>
    <mergeCell ref="K21:L21"/>
    <mergeCell ref="O21:P21"/>
    <mergeCell ref="A1:V1"/>
    <mergeCell ref="A3:A5"/>
    <mergeCell ref="B3:B5"/>
    <mergeCell ref="C3:C5"/>
    <mergeCell ref="D3:D5"/>
    <mergeCell ref="E3:F4"/>
    <mergeCell ref="G3:J3"/>
    <mergeCell ref="K3:N3"/>
    <mergeCell ref="O3:R3"/>
    <mergeCell ref="S3:T3"/>
  </mergeCells>
  <phoneticPr fontId="3"/>
  <printOptions horizontalCentered="1"/>
  <pageMargins left="7.874015748031496E-2" right="0" top="0.39370078740157483" bottom="0" header="0.51181102362204722" footer="0"/>
  <pageSetup paperSize="8" scale="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8"/>
  <sheetViews>
    <sheetView topLeftCell="A4" zoomScaleNormal="100" workbookViewId="0">
      <selection activeCell="O6" sqref="O6:O15"/>
    </sheetView>
  </sheetViews>
  <sheetFormatPr defaultRowHeight="13.5"/>
  <cols>
    <col min="1" max="1" width="5.25" style="1" customWidth="1"/>
    <col min="2" max="2" width="18.125" style="1" customWidth="1"/>
    <col min="3" max="3" width="12.375" style="150" customWidth="1"/>
    <col min="4" max="4" width="8.625" style="151" customWidth="1"/>
    <col min="5" max="5" width="4.625" style="151" customWidth="1"/>
    <col min="6" max="6" width="10.875" style="151" customWidth="1"/>
    <col min="7" max="7" width="6.125" style="1" customWidth="1"/>
    <col min="8" max="8" width="5" style="1" customWidth="1"/>
    <col min="9" max="9" width="11.125" style="1" customWidth="1"/>
    <col min="10" max="10" width="11.5" style="1" customWidth="1"/>
    <col min="11" max="11" width="7.125" style="1" customWidth="1"/>
    <col min="12" max="12" width="5" style="1" customWidth="1"/>
    <col min="13" max="13" width="10.375" style="1" customWidth="1"/>
    <col min="14" max="14" width="11.125" style="1" customWidth="1"/>
    <col min="15" max="15" width="6.625" style="1" customWidth="1"/>
    <col min="16" max="16" width="4.875" style="1" customWidth="1"/>
    <col min="17" max="17" width="11.625" style="1" customWidth="1"/>
    <col min="18" max="18" width="13" style="1" customWidth="1"/>
    <col min="19" max="19" width="14.5" style="156" customWidth="1"/>
    <col min="20" max="20" width="3.625" style="151" customWidth="1"/>
    <col min="21" max="21" width="13.5" style="157" customWidth="1"/>
    <col min="22" max="22" width="7.5" style="150" bestFit="1" customWidth="1"/>
    <col min="23" max="23" width="2.875" style="1" customWidth="1"/>
    <col min="24" max="24" width="11.125" style="1" bestFit="1" customWidth="1"/>
    <col min="25" max="16384" width="9" style="1"/>
  </cols>
  <sheetData>
    <row r="1" spans="1:24" ht="48.75" customHeight="1">
      <c r="A1" s="158" t="s">
        <v>38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4" ht="8.25" customHeight="1" thickBot="1">
      <c r="A2" s="2"/>
      <c r="B2" s="2"/>
      <c r="C2" s="3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  <c r="T2" s="4"/>
      <c r="U2" s="6"/>
      <c r="V2" s="3"/>
    </row>
    <row r="3" spans="1:24" ht="18.75" customHeight="1">
      <c r="A3" s="159" t="s">
        <v>0</v>
      </c>
      <c r="B3" s="162" t="s">
        <v>1</v>
      </c>
      <c r="C3" s="165" t="s">
        <v>2</v>
      </c>
      <c r="D3" s="168" t="s">
        <v>3</v>
      </c>
      <c r="E3" s="171" t="s">
        <v>4</v>
      </c>
      <c r="F3" s="172"/>
      <c r="G3" s="175" t="s">
        <v>5</v>
      </c>
      <c r="H3" s="175"/>
      <c r="I3" s="175"/>
      <c r="J3" s="175"/>
      <c r="K3" s="176" t="s">
        <v>6</v>
      </c>
      <c r="L3" s="175"/>
      <c r="M3" s="175"/>
      <c r="N3" s="177"/>
      <c r="O3" s="175" t="s">
        <v>7</v>
      </c>
      <c r="P3" s="175"/>
      <c r="Q3" s="175"/>
      <c r="R3" s="175"/>
      <c r="S3" s="178" t="s">
        <v>8</v>
      </c>
      <c r="T3" s="179"/>
      <c r="U3" s="185" t="s">
        <v>9</v>
      </c>
      <c r="V3" s="7" t="s">
        <v>10</v>
      </c>
    </row>
    <row r="4" spans="1:24" ht="18.75" customHeight="1">
      <c r="A4" s="160"/>
      <c r="B4" s="163"/>
      <c r="C4" s="166"/>
      <c r="D4" s="169"/>
      <c r="E4" s="173"/>
      <c r="F4" s="174"/>
      <c r="G4" s="8" t="s">
        <v>11</v>
      </c>
      <c r="H4" s="9" t="s">
        <v>12</v>
      </c>
      <c r="I4" s="10" t="s">
        <v>13</v>
      </c>
      <c r="J4" s="9" t="s">
        <v>14</v>
      </c>
      <c r="K4" s="11" t="s">
        <v>11</v>
      </c>
      <c r="L4" s="9" t="s">
        <v>12</v>
      </c>
      <c r="M4" s="10" t="s">
        <v>13</v>
      </c>
      <c r="N4" s="12" t="s">
        <v>14</v>
      </c>
      <c r="O4" s="8" t="s">
        <v>11</v>
      </c>
      <c r="P4" s="9" t="s">
        <v>12</v>
      </c>
      <c r="Q4" s="10" t="s">
        <v>13</v>
      </c>
      <c r="R4" s="9" t="s">
        <v>14</v>
      </c>
      <c r="S4" s="13" t="s">
        <v>15</v>
      </c>
      <c r="T4" s="14" t="s">
        <v>16</v>
      </c>
      <c r="U4" s="186"/>
      <c r="V4" s="15" t="s">
        <v>17</v>
      </c>
    </row>
    <row r="5" spans="1:24" s="26" customFormat="1" ht="123.75" customHeight="1" thickBot="1">
      <c r="A5" s="161"/>
      <c r="B5" s="164"/>
      <c r="C5" s="167"/>
      <c r="D5" s="170"/>
      <c r="E5" s="187">
        <v>2000</v>
      </c>
      <c r="F5" s="188"/>
      <c r="G5" s="16" t="s">
        <v>18</v>
      </c>
      <c r="H5" s="17" t="s">
        <v>19</v>
      </c>
      <c r="I5" s="18">
        <v>5500</v>
      </c>
      <c r="J5" s="17">
        <v>5500</v>
      </c>
      <c r="K5" s="19" t="s">
        <v>20</v>
      </c>
      <c r="L5" s="20" t="s">
        <v>19</v>
      </c>
      <c r="M5" s="18">
        <v>5500</v>
      </c>
      <c r="N5" s="21">
        <v>10500</v>
      </c>
      <c r="O5" s="16" t="s">
        <v>21</v>
      </c>
      <c r="P5" s="18" t="s">
        <v>19</v>
      </c>
      <c r="Q5" s="18">
        <v>5500</v>
      </c>
      <c r="R5" s="17" t="s">
        <v>22</v>
      </c>
      <c r="S5" s="22"/>
      <c r="T5" s="23"/>
      <c r="U5" s="24"/>
      <c r="V5" s="25"/>
    </row>
    <row r="6" spans="1:24" ht="38.1" customHeight="1" thickTop="1">
      <c r="A6" s="27">
        <v>1</v>
      </c>
      <c r="B6" s="28" ph="1"/>
      <c r="C6" s="29"/>
      <c r="D6" s="30"/>
      <c r="E6" s="31"/>
      <c r="F6" s="32" t="str">
        <f t="shared" ref="F6:F20" si="0">IF(E6="○",2000,"")</f>
        <v/>
      </c>
      <c r="G6" s="33"/>
      <c r="H6" s="34"/>
      <c r="I6" s="35" t="str">
        <f>IF(G6="C",5500,IF(G6="B",5500,""))</f>
        <v/>
      </c>
      <c r="J6" s="35" t="str">
        <f>IF(G6="C",5500,IF(G6="B",10500,""))</f>
        <v/>
      </c>
      <c r="K6" s="31"/>
      <c r="L6" s="34"/>
      <c r="M6" s="35" t="str">
        <f>IF(K6="C",5500,IF(K6="D",5500,""))</f>
        <v/>
      </c>
      <c r="N6" s="36" t="str">
        <f>IF(K6="C",21000,IF(K6="D",10500,""))</f>
        <v/>
      </c>
      <c r="O6" s="33"/>
      <c r="P6" s="37"/>
      <c r="Q6" s="38" t="str">
        <f>IF(O6="B",5500,IF(O6="C",5500,IF(O6="D",5500,"")))</f>
        <v/>
      </c>
      <c r="R6" s="35" t="str">
        <f>IF(O6="B",10500,IF(O6="C",5500,IF(O6="D",5500,"")))</f>
        <v/>
      </c>
      <c r="S6" s="39">
        <f t="shared" ref="S6:S20" si="1">SUM(F6:R6)</f>
        <v>0</v>
      </c>
      <c r="T6" s="40"/>
      <c r="U6" s="41" t="e">
        <f>IF(#REF!="否",#REF!,0)+IF(H6="否",J6,0)+IF(L6="否",N6,0)+IF(P6="否",R6,0)</f>
        <v>#REF!</v>
      </c>
      <c r="V6" s="42" t="s">
        <v>24</v>
      </c>
    </row>
    <row r="7" spans="1:24" ht="38.1" customHeight="1">
      <c r="A7" s="43">
        <f>A6+1</f>
        <v>2</v>
      </c>
      <c r="B7" s="44" ph="1"/>
      <c r="C7" s="45"/>
      <c r="D7" s="46"/>
      <c r="E7" s="31"/>
      <c r="F7" s="32" t="str">
        <f t="shared" si="0"/>
        <v/>
      </c>
      <c r="G7" s="47"/>
      <c r="H7" s="48"/>
      <c r="I7" s="49" t="str">
        <f>IF(G7="C",5500,IF(G7="B",5500,""))</f>
        <v/>
      </c>
      <c r="J7" s="49" t="str">
        <f>IF(G7="C",5500,IF(G7="B",10500,""))</f>
        <v/>
      </c>
      <c r="K7" s="50"/>
      <c r="L7" s="48"/>
      <c r="M7" s="49" t="str">
        <f>IF(K7="C",5500,IF(K7="D",5500,""))</f>
        <v/>
      </c>
      <c r="N7" s="51" t="str">
        <f>IF(K7="C",21000,IF(K7="D",10500,""))</f>
        <v/>
      </c>
      <c r="O7" s="47"/>
      <c r="P7" s="48"/>
      <c r="Q7" s="52" t="str">
        <f>IF(O7="B",5500,IF(O7="C",5500,IF(O7="D",5500,"")))</f>
        <v/>
      </c>
      <c r="R7" s="35" t="str">
        <f>IF(O7="B",10500,IF(O7="C",5500,IF(O7="D",5500,"")))</f>
        <v/>
      </c>
      <c r="S7" s="53">
        <f t="shared" si="1"/>
        <v>0</v>
      </c>
      <c r="T7" s="54"/>
      <c r="U7" s="55" t="e">
        <f>IF(#REF!="否",#REF!,0)+IF(H7="否",J7,0)+IF(L7="否",N7,0)+IF(P7="否",R7,0)</f>
        <v>#REF!</v>
      </c>
      <c r="V7" s="42" t="s">
        <v>24</v>
      </c>
    </row>
    <row r="8" spans="1:24" ht="38.1" customHeight="1">
      <c r="A8" s="43">
        <f t="shared" ref="A8:A20" si="2">A7+1</f>
        <v>3</v>
      </c>
      <c r="B8" s="28" ph="1"/>
      <c r="C8" s="29"/>
      <c r="D8" s="30"/>
      <c r="E8" s="31"/>
      <c r="F8" s="32" t="str">
        <f t="shared" si="0"/>
        <v/>
      </c>
      <c r="G8" s="33"/>
      <c r="H8" s="48"/>
      <c r="I8" s="49" t="str">
        <f t="shared" ref="I8:I20" si="3">IF(G8="C",5500,IF(G8="B",5500,""))</f>
        <v/>
      </c>
      <c r="J8" s="49" t="str">
        <f t="shared" ref="J8:J20" si="4">IF(G8="C",5500,IF(G8="B",10500,""))</f>
        <v/>
      </c>
      <c r="K8" s="31"/>
      <c r="L8" s="48"/>
      <c r="M8" s="49" t="str">
        <f t="shared" ref="M8:N20" si="5">IF(K8="C",5500,IF(K8="D",5500,""))</f>
        <v/>
      </c>
      <c r="N8" s="51" t="str">
        <f t="shared" ref="N8" si="6">IF(K8="C",21000,IF(K8="D",10500,""))</f>
        <v/>
      </c>
      <c r="O8" s="47"/>
      <c r="P8" s="56"/>
      <c r="Q8" s="52" t="str">
        <f t="shared" ref="Q8:Q20" si="7">IF(O8="B",5500,IF(O8="C",5500,IF(O8="D",5500,"")))</f>
        <v/>
      </c>
      <c r="R8" s="35" t="str">
        <f t="shared" ref="R8:R20" si="8">IF(O8="B",10500,IF(O8="C",5500,IF(O8="D",5500,"")))</f>
        <v/>
      </c>
      <c r="S8" s="53">
        <f t="shared" si="1"/>
        <v>0</v>
      </c>
      <c r="T8" s="54"/>
      <c r="U8" s="55" t="e">
        <f>IF(#REF!="否",#REF!,0)+IF(H8="否",J8,0)+IF(L8="否",N8,0)+IF(P8="否",R8,0)</f>
        <v>#REF!</v>
      </c>
      <c r="V8" s="42" t="s">
        <v>24</v>
      </c>
    </row>
    <row r="9" spans="1:24" ht="36" customHeight="1">
      <c r="A9" s="43">
        <f t="shared" si="2"/>
        <v>4</v>
      </c>
      <c r="B9" s="44" ph="1"/>
      <c r="C9" s="45"/>
      <c r="D9" s="46"/>
      <c r="E9" s="31"/>
      <c r="F9" s="32" t="str">
        <f t="shared" si="0"/>
        <v/>
      </c>
      <c r="G9" s="47"/>
      <c r="H9" s="48"/>
      <c r="I9" s="49" t="str">
        <f t="shared" si="3"/>
        <v/>
      </c>
      <c r="J9" s="49" t="str">
        <f t="shared" si="4"/>
        <v/>
      </c>
      <c r="K9" s="50"/>
      <c r="L9" s="48"/>
      <c r="M9" s="49" t="str">
        <f t="shared" si="5"/>
        <v/>
      </c>
      <c r="N9" s="51" t="str">
        <f t="shared" si="5"/>
        <v/>
      </c>
      <c r="O9" s="47"/>
      <c r="P9" s="48"/>
      <c r="Q9" s="52" t="str">
        <f t="shared" si="7"/>
        <v/>
      </c>
      <c r="R9" s="35" t="str">
        <f t="shared" si="8"/>
        <v/>
      </c>
      <c r="S9" s="53">
        <f t="shared" si="1"/>
        <v>0</v>
      </c>
      <c r="T9" s="54"/>
      <c r="U9" s="55" t="e">
        <f>IF(#REF!="否",#REF!,0)+IF(H9="否",J9,0)+IF(L9="否",N9,0)+IF(P9="否",R9,0)</f>
        <v>#REF!</v>
      </c>
      <c r="V9" s="42" t="s">
        <v>24</v>
      </c>
      <c r="X9" s="57"/>
    </row>
    <row r="10" spans="1:24" ht="36" customHeight="1">
      <c r="A10" s="43">
        <f t="shared" si="2"/>
        <v>5</v>
      </c>
      <c r="B10" s="28" ph="1"/>
      <c r="C10" s="29"/>
      <c r="D10" s="46"/>
      <c r="E10" s="31"/>
      <c r="F10" s="32" t="str">
        <f t="shared" si="0"/>
        <v/>
      </c>
      <c r="G10" s="47"/>
      <c r="H10" s="48"/>
      <c r="I10" s="49" t="str">
        <f t="shared" si="3"/>
        <v/>
      </c>
      <c r="J10" s="49" t="str">
        <f t="shared" si="4"/>
        <v/>
      </c>
      <c r="K10" s="50"/>
      <c r="L10" s="48"/>
      <c r="M10" s="49" t="str">
        <f t="shared" si="5"/>
        <v/>
      </c>
      <c r="N10" s="51" t="str">
        <f t="shared" si="5"/>
        <v/>
      </c>
      <c r="O10" s="47"/>
      <c r="P10" s="56"/>
      <c r="Q10" s="52" t="str">
        <f t="shared" si="7"/>
        <v/>
      </c>
      <c r="R10" s="35" t="str">
        <f t="shared" si="8"/>
        <v/>
      </c>
      <c r="S10" s="53">
        <f t="shared" si="1"/>
        <v>0</v>
      </c>
      <c r="T10" s="40"/>
      <c r="U10" s="41" t="e">
        <f>IF(#REF!="否",#REF!,0)+IF(H10="否",J10,0)+IF(L10="否",N10,0)+IF(P10="否",R10,0)</f>
        <v>#REF!</v>
      </c>
      <c r="V10" s="42" t="s">
        <v>24</v>
      </c>
    </row>
    <row r="11" spans="1:24" ht="36" customHeight="1">
      <c r="A11" s="43">
        <f t="shared" si="2"/>
        <v>6</v>
      </c>
      <c r="B11" s="44" ph="1"/>
      <c r="C11" s="45"/>
      <c r="D11" s="46"/>
      <c r="E11" s="31"/>
      <c r="F11" s="32" t="str">
        <f t="shared" si="0"/>
        <v/>
      </c>
      <c r="G11" s="47"/>
      <c r="H11" s="48"/>
      <c r="I11" s="49" t="str">
        <f t="shared" si="3"/>
        <v/>
      </c>
      <c r="J11" s="49" t="str">
        <f t="shared" si="4"/>
        <v/>
      </c>
      <c r="K11" s="50"/>
      <c r="L11" s="48"/>
      <c r="M11" s="49" t="str">
        <f t="shared" si="5"/>
        <v/>
      </c>
      <c r="N11" s="51" t="str">
        <f t="shared" si="5"/>
        <v/>
      </c>
      <c r="O11" s="47"/>
      <c r="P11" s="48"/>
      <c r="Q11" s="52" t="str">
        <f t="shared" si="7"/>
        <v/>
      </c>
      <c r="R11" s="35" t="str">
        <f t="shared" si="8"/>
        <v/>
      </c>
      <c r="S11" s="53">
        <f t="shared" si="1"/>
        <v>0</v>
      </c>
      <c r="T11" s="54"/>
      <c r="U11" s="55" t="e">
        <f>IF(#REF!="否",#REF!,0)+IF(H11="否",J11,0)+IF(L11="否",N11,0)+IF(P11="否",R11,0)</f>
        <v>#REF!</v>
      </c>
      <c r="V11" s="42" t="s">
        <v>24</v>
      </c>
    </row>
    <row r="12" spans="1:24" ht="36" customHeight="1">
      <c r="A12" s="43">
        <f>A11+1</f>
        <v>7</v>
      </c>
      <c r="B12" s="44" ph="1"/>
      <c r="C12" s="45"/>
      <c r="D12" s="46"/>
      <c r="E12" s="31"/>
      <c r="F12" s="32" t="str">
        <f t="shared" si="0"/>
        <v/>
      </c>
      <c r="G12" s="33"/>
      <c r="H12" s="34"/>
      <c r="I12" s="49" t="str">
        <f t="shared" si="3"/>
        <v/>
      </c>
      <c r="J12" s="49" t="str">
        <f t="shared" si="4"/>
        <v/>
      </c>
      <c r="K12" s="31"/>
      <c r="L12" s="34"/>
      <c r="M12" s="49" t="str">
        <f t="shared" si="5"/>
        <v/>
      </c>
      <c r="N12" s="51" t="str">
        <f t="shared" si="5"/>
        <v/>
      </c>
      <c r="O12" s="47"/>
      <c r="P12" s="37"/>
      <c r="Q12" s="52" t="str">
        <f t="shared" si="7"/>
        <v/>
      </c>
      <c r="R12" s="35" t="str">
        <f t="shared" si="8"/>
        <v/>
      </c>
      <c r="S12" s="53">
        <f t="shared" si="1"/>
        <v>0</v>
      </c>
      <c r="T12" s="54"/>
      <c r="U12" s="55" t="e">
        <f>IF(#REF!="否",#REF!,0)+IF(H12="否",J12,0)+IF(L12="否",N12,0)+IF(P12="否",R12,0)</f>
        <v>#REF!</v>
      </c>
      <c r="V12" s="42" t="s">
        <v>24</v>
      </c>
    </row>
    <row r="13" spans="1:24" ht="36" customHeight="1">
      <c r="A13" s="43">
        <f t="shared" si="2"/>
        <v>8</v>
      </c>
      <c r="B13" s="44" ph="1"/>
      <c r="C13" s="45"/>
      <c r="D13" s="46"/>
      <c r="E13" s="31"/>
      <c r="F13" s="32" t="str">
        <f t="shared" si="0"/>
        <v/>
      </c>
      <c r="G13" s="33"/>
      <c r="H13" s="34"/>
      <c r="I13" s="49" t="str">
        <f t="shared" si="3"/>
        <v/>
      </c>
      <c r="J13" s="49" t="str">
        <f t="shared" si="4"/>
        <v/>
      </c>
      <c r="K13" s="31"/>
      <c r="L13" s="34"/>
      <c r="M13" s="49" t="str">
        <f t="shared" si="5"/>
        <v/>
      </c>
      <c r="N13" s="51" t="str">
        <f t="shared" si="5"/>
        <v/>
      </c>
      <c r="O13" s="33"/>
      <c r="P13" s="37"/>
      <c r="Q13" s="52" t="str">
        <f t="shared" si="7"/>
        <v/>
      </c>
      <c r="R13" s="35" t="str">
        <f t="shared" si="8"/>
        <v/>
      </c>
      <c r="S13" s="53">
        <f t="shared" si="1"/>
        <v>0</v>
      </c>
      <c r="T13" s="54"/>
      <c r="U13" s="55" t="e">
        <f>IF(#REF!="否",#REF!,0)+IF(H13="否",J13,0)+IF(L13="否",N13,0)+IF(P13="否",R13,0)</f>
        <v>#REF!</v>
      </c>
      <c r="V13" s="42" t="s">
        <v>24</v>
      </c>
    </row>
    <row r="14" spans="1:24" ht="36" customHeight="1">
      <c r="A14" s="43">
        <f t="shared" si="2"/>
        <v>9</v>
      </c>
      <c r="B14" s="44" ph="1"/>
      <c r="C14" s="45"/>
      <c r="D14" s="46"/>
      <c r="E14" s="31"/>
      <c r="F14" s="32" t="str">
        <f t="shared" si="0"/>
        <v/>
      </c>
      <c r="G14" s="47"/>
      <c r="H14" s="48"/>
      <c r="I14" s="49" t="str">
        <f t="shared" si="3"/>
        <v/>
      </c>
      <c r="J14" s="49" t="str">
        <f t="shared" si="4"/>
        <v/>
      </c>
      <c r="K14" s="50"/>
      <c r="L14" s="48"/>
      <c r="M14" s="49" t="str">
        <f t="shared" si="5"/>
        <v/>
      </c>
      <c r="N14" s="51" t="str">
        <f t="shared" si="5"/>
        <v/>
      </c>
      <c r="O14" s="47"/>
      <c r="P14" s="56"/>
      <c r="Q14" s="52" t="str">
        <f t="shared" si="7"/>
        <v/>
      </c>
      <c r="R14" s="35" t="str">
        <f t="shared" si="8"/>
        <v/>
      </c>
      <c r="S14" s="53">
        <f t="shared" si="1"/>
        <v>0</v>
      </c>
      <c r="T14" s="54"/>
      <c r="U14" s="58" t="e">
        <f>IF(#REF!="否",#REF!,0)+IF(H14="否",J14,0)+IF(L14="否",N14,0)+IF(P14="否",R14,0)</f>
        <v>#REF!</v>
      </c>
      <c r="V14" s="42" t="s">
        <v>25</v>
      </c>
    </row>
    <row r="15" spans="1:24" ht="36" customHeight="1">
      <c r="A15" s="43">
        <f t="shared" si="2"/>
        <v>10</v>
      </c>
      <c r="B15" s="59"/>
      <c r="C15" s="45"/>
      <c r="D15" s="60"/>
      <c r="E15" s="31"/>
      <c r="F15" s="32" t="str">
        <f t="shared" si="0"/>
        <v/>
      </c>
      <c r="G15" s="47"/>
      <c r="H15" s="48"/>
      <c r="I15" s="49" t="str">
        <f t="shared" si="3"/>
        <v/>
      </c>
      <c r="J15" s="49" t="str">
        <f t="shared" si="4"/>
        <v/>
      </c>
      <c r="K15" s="50"/>
      <c r="L15" s="48"/>
      <c r="M15" s="49" t="str">
        <f t="shared" si="5"/>
        <v/>
      </c>
      <c r="N15" s="51" t="str">
        <f t="shared" ref="N15:N20" si="9">IF(K15="C",21000,IF(K15="D",10500,""))</f>
        <v/>
      </c>
      <c r="O15" s="47"/>
      <c r="P15" s="56"/>
      <c r="Q15" s="52" t="str">
        <f t="shared" si="7"/>
        <v/>
      </c>
      <c r="R15" s="35" t="str">
        <f t="shared" si="8"/>
        <v/>
      </c>
      <c r="S15" s="53">
        <f>SUM(F15:R15)</f>
        <v>0</v>
      </c>
      <c r="T15" s="54"/>
      <c r="U15" s="55" t="e">
        <f>IF(#REF!="否",#REF!,0)+IF(H15="否",J15,0)+IF(L15="否",N15,0)+IF(P15="否",R15,0)</f>
        <v>#REF!</v>
      </c>
      <c r="V15" s="61"/>
    </row>
    <row r="16" spans="1:24" ht="36" customHeight="1">
      <c r="A16" s="43">
        <f t="shared" si="2"/>
        <v>11</v>
      </c>
      <c r="B16" s="59"/>
      <c r="C16" s="45"/>
      <c r="D16" s="60"/>
      <c r="E16" s="31"/>
      <c r="F16" s="32" t="str">
        <f t="shared" si="0"/>
        <v/>
      </c>
      <c r="G16" s="47"/>
      <c r="H16" s="48"/>
      <c r="I16" s="49" t="str">
        <f t="shared" si="3"/>
        <v/>
      </c>
      <c r="J16" s="49" t="str">
        <f t="shared" si="4"/>
        <v/>
      </c>
      <c r="K16" s="50"/>
      <c r="L16" s="48"/>
      <c r="M16" s="49" t="str">
        <f t="shared" si="5"/>
        <v/>
      </c>
      <c r="N16" s="51" t="str">
        <f t="shared" si="9"/>
        <v/>
      </c>
      <c r="O16" s="47"/>
      <c r="P16" s="48"/>
      <c r="Q16" s="52" t="str">
        <f t="shared" si="7"/>
        <v/>
      </c>
      <c r="R16" s="35" t="str">
        <f t="shared" si="8"/>
        <v/>
      </c>
      <c r="S16" s="53">
        <f t="shared" si="1"/>
        <v>0</v>
      </c>
      <c r="T16" s="54"/>
      <c r="U16" s="55" t="e">
        <f>IF(#REF!="否",#REF!,0)+IF(H16="否",J16,0)+IF(L16="否",N16,0)+IF(P16="否",R16,0)</f>
        <v>#REF!</v>
      </c>
      <c r="V16" s="61"/>
    </row>
    <row r="17" spans="1:24" ht="36" customHeight="1">
      <c r="A17" s="43">
        <f t="shared" si="2"/>
        <v>12</v>
      </c>
      <c r="B17" s="59"/>
      <c r="C17" s="45"/>
      <c r="D17" s="60"/>
      <c r="E17" s="31"/>
      <c r="F17" s="32" t="str">
        <f t="shared" si="0"/>
        <v/>
      </c>
      <c r="G17" s="47"/>
      <c r="H17" s="48"/>
      <c r="I17" s="49" t="str">
        <f t="shared" si="3"/>
        <v/>
      </c>
      <c r="J17" s="49" t="str">
        <f t="shared" si="4"/>
        <v/>
      </c>
      <c r="K17" s="50"/>
      <c r="L17" s="48"/>
      <c r="M17" s="49" t="str">
        <f t="shared" si="5"/>
        <v/>
      </c>
      <c r="N17" s="51" t="str">
        <f t="shared" si="9"/>
        <v/>
      </c>
      <c r="O17" s="47"/>
      <c r="P17" s="48"/>
      <c r="Q17" s="52" t="str">
        <f t="shared" si="7"/>
        <v/>
      </c>
      <c r="R17" s="35" t="str">
        <f t="shared" si="8"/>
        <v/>
      </c>
      <c r="S17" s="53">
        <f t="shared" si="1"/>
        <v>0</v>
      </c>
      <c r="T17" s="54"/>
      <c r="U17" s="55" t="e">
        <f>IF(#REF!="否",#REF!,0)+IF(H17="否",J17,0)+IF(L17="否",N17,0)+IF(P17="否",R17,0)</f>
        <v>#REF!</v>
      </c>
      <c r="V17" s="61"/>
    </row>
    <row r="18" spans="1:24" ht="36" customHeight="1">
      <c r="A18" s="43">
        <f t="shared" si="2"/>
        <v>13</v>
      </c>
      <c r="B18" s="59"/>
      <c r="C18" s="45"/>
      <c r="D18" s="60"/>
      <c r="E18" s="31"/>
      <c r="F18" s="32" t="str">
        <f t="shared" si="0"/>
        <v/>
      </c>
      <c r="G18" s="47"/>
      <c r="H18" s="48"/>
      <c r="I18" s="49" t="str">
        <f t="shared" si="3"/>
        <v/>
      </c>
      <c r="J18" s="49" t="str">
        <f t="shared" si="4"/>
        <v/>
      </c>
      <c r="K18" s="50"/>
      <c r="L18" s="48"/>
      <c r="M18" s="49" t="str">
        <f t="shared" si="5"/>
        <v/>
      </c>
      <c r="N18" s="51" t="str">
        <f t="shared" si="9"/>
        <v/>
      </c>
      <c r="O18" s="47"/>
      <c r="P18" s="48"/>
      <c r="Q18" s="52" t="str">
        <f t="shared" si="7"/>
        <v/>
      </c>
      <c r="R18" s="35" t="str">
        <f t="shared" si="8"/>
        <v/>
      </c>
      <c r="S18" s="53">
        <f t="shared" si="1"/>
        <v>0</v>
      </c>
      <c r="T18" s="54"/>
      <c r="U18" s="55" t="e">
        <f>IF(#REF!="否",#REF!,0)+IF(H18="否",J18,0)+IF(L18="否",N18,0)+IF(P18="否",R18,0)</f>
        <v>#REF!</v>
      </c>
      <c r="V18" s="61"/>
    </row>
    <row r="19" spans="1:24" ht="36" customHeight="1">
      <c r="A19" s="43">
        <f t="shared" si="2"/>
        <v>14</v>
      </c>
      <c r="B19" s="59"/>
      <c r="C19" s="45"/>
      <c r="D19" s="60"/>
      <c r="E19" s="31"/>
      <c r="F19" s="32" t="str">
        <f t="shared" si="0"/>
        <v/>
      </c>
      <c r="G19" s="47"/>
      <c r="H19" s="48"/>
      <c r="I19" s="49" t="str">
        <f t="shared" si="3"/>
        <v/>
      </c>
      <c r="J19" s="49" t="str">
        <f t="shared" si="4"/>
        <v/>
      </c>
      <c r="K19" s="50"/>
      <c r="L19" s="48"/>
      <c r="M19" s="49" t="str">
        <f t="shared" si="5"/>
        <v/>
      </c>
      <c r="N19" s="51" t="str">
        <f t="shared" si="9"/>
        <v/>
      </c>
      <c r="O19" s="47"/>
      <c r="P19" s="48"/>
      <c r="Q19" s="52" t="str">
        <f t="shared" si="7"/>
        <v/>
      </c>
      <c r="R19" s="35" t="str">
        <f t="shared" si="8"/>
        <v/>
      </c>
      <c r="S19" s="53">
        <f t="shared" si="1"/>
        <v>0</v>
      </c>
      <c r="T19" s="54"/>
      <c r="U19" s="55" t="e">
        <f>IF(#REF!="否",#REF!,0)+IF(H19="否",J19,0)+IF(L19="否",N19,0)+IF(P19="否",R19,0)</f>
        <v>#REF!</v>
      </c>
      <c r="V19" s="61"/>
    </row>
    <row r="20" spans="1:24" ht="36" customHeight="1" thickBot="1">
      <c r="A20" s="62">
        <f t="shared" si="2"/>
        <v>15</v>
      </c>
      <c r="B20" s="63"/>
      <c r="C20" s="64"/>
      <c r="D20" s="65"/>
      <c r="E20" s="66"/>
      <c r="F20" s="67" t="str">
        <f t="shared" si="0"/>
        <v/>
      </c>
      <c r="G20" s="68"/>
      <c r="H20" s="69"/>
      <c r="I20" s="70" t="str">
        <f t="shared" si="3"/>
        <v/>
      </c>
      <c r="J20" s="70" t="str">
        <f t="shared" si="4"/>
        <v/>
      </c>
      <c r="K20" s="71"/>
      <c r="L20" s="69"/>
      <c r="M20" s="70" t="str">
        <f t="shared" si="5"/>
        <v/>
      </c>
      <c r="N20" s="72" t="str">
        <f t="shared" si="9"/>
        <v/>
      </c>
      <c r="O20" s="68"/>
      <c r="P20" s="69"/>
      <c r="Q20" s="73" t="str">
        <f t="shared" si="7"/>
        <v/>
      </c>
      <c r="R20" s="74" t="str">
        <f t="shared" si="8"/>
        <v/>
      </c>
      <c r="S20" s="75">
        <f t="shared" si="1"/>
        <v>0</v>
      </c>
      <c r="T20" s="76"/>
      <c r="U20" s="77" t="e">
        <f>IF(#REF!="否",#REF!,0)+IF(H20="否",J20,0)+IF(L20="否",N20,0)+IF(P20="否",R20,0)</f>
        <v>#REF!</v>
      </c>
      <c r="V20" s="78"/>
    </row>
    <row r="21" spans="1:24" ht="36" customHeight="1" thickBot="1">
      <c r="A21" s="2"/>
      <c r="B21" s="189" t="s">
        <v>26</v>
      </c>
      <c r="C21" s="190"/>
      <c r="D21" s="79"/>
      <c r="E21" s="80">
        <f>COUNTIF(E6:E20,"○")</f>
        <v>0</v>
      </c>
      <c r="F21" s="81">
        <f>SUM(F6:F20)</f>
        <v>0</v>
      </c>
      <c r="G21" s="191"/>
      <c r="H21" s="192"/>
      <c r="I21" s="82">
        <f>SUM(I6:I20)</f>
        <v>0</v>
      </c>
      <c r="J21" s="83">
        <f>SUM(J6:J20)</f>
        <v>0</v>
      </c>
      <c r="K21" s="193"/>
      <c r="L21" s="192"/>
      <c r="M21" s="82">
        <f>SUM(M6:M20)</f>
        <v>0</v>
      </c>
      <c r="N21" s="84">
        <f>SUM(N6:N20)</f>
        <v>0</v>
      </c>
      <c r="O21" s="191"/>
      <c r="P21" s="192"/>
      <c r="Q21" s="82">
        <f>SUM(Q6:Q20)</f>
        <v>0</v>
      </c>
      <c r="R21" s="83">
        <f>SUM(R6:R20)</f>
        <v>0</v>
      </c>
      <c r="S21" s="85">
        <f>SUM(S6:S20)</f>
        <v>0</v>
      </c>
      <c r="T21" s="84"/>
      <c r="U21" s="86" t="e">
        <f>SUM(#REF!)</f>
        <v>#REF!</v>
      </c>
      <c r="V21" s="87"/>
      <c r="X21" s="88">
        <f>SUM(X6:X20)</f>
        <v>0</v>
      </c>
    </row>
    <row r="22" spans="1:24" ht="36" customHeight="1" thickTop="1">
      <c r="A22" s="2"/>
      <c r="B22" s="89" t="s">
        <v>27</v>
      </c>
      <c r="C22" s="90"/>
      <c r="D22" s="91"/>
      <c r="E22" s="92">
        <f>COUNTIF(E6:E20,"○")</f>
        <v>0</v>
      </c>
      <c r="F22" s="93">
        <f>SUM(F6:F20)</f>
        <v>0</v>
      </c>
      <c r="G22" s="94" t="s">
        <v>28</v>
      </c>
      <c r="H22" s="95">
        <f>COUNTIF(G6:G20,"B")</f>
        <v>0</v>
      </c>
      <c r="I22" s="96">
        <f>H22*5000</f>
        <v>0</v>
      </c>
      <c r="J22" s="96">
        <f>H22*10000</f>
        <v>0</v>
      </c>
      <c r="K22" s="97" t="s">
        <v>18</v>
      </c>
      <c r="L22" s="95">
        <f>COUNTIF(K6:K20,"C")</f>
        <v>0</v>
      </c>
      <c r="M22" s="96">
        <f>L22*5000</f>
        <v>0</v>
      </c>
      <c r="N22" s="98">
        <f>L22*20000</f>
        <v>0</v>
      </c>
      <c r="O22" s="94" t="s">
        <v>28</v>
      </c>
      <c r="P22" s="95">
        <f>COUNTIF(O6:O20,"B")</f>
        <v>0</v>
      </c>
      <c r="Q22" s="96">
        <f>P22*5000</f>
        <v>0</v>
      </c>
      <c r="R22" s="96">
        <f>P22*10000</f>
        <v>0</v>
      </c>
      <c r="S22" s="99"/>
      <c r="T22" s="100"/>
      <c r="U22" s="41" t="e">
        <f>#REF!+J22+N22+R22</f>
        <v>#REF!</v>
      </c>
      <c r="V22" s="101"/>
    </row>
    <row r="23" spans="1:24" ht="36" customHeight="1">
      <c r="A23" s="2"/>
      <c r="B23" s="102"/>
      <c r="C23" s="103"/>
      <c r="D23" s="104"/>
      <c r="E23" s="105"/>
      <c r="F23" s="106"/>
      <c r="G23" s="107" t="s">
        <v>18</v>
      </c>
      <c r="H23" s="108">
        <f>COUNTIF(G6:G20,"C")</f>
        <v>0</v>
      </c>
      <c r="I23" s="109">
        <f>H23*5500</f>
        <v>0</v>
      </c>
      <c r="J23" s="109">
        <f>H23*5500</f>
        <v>0</v>
      </c>
      <c r="K23" s="110" t="s">
        <v>23</v>
      </c>
      <c r="L23" s="108">
        <f>COUNTIF(K6:K20,"D")</f>
        <v>0</v>
      </c>
      <c r="M23" s="109">
        <f>L23*5500</f>
        <v>0</v>
      </c>
      <c r="N23" s="111">
        <f>L23*10500</f>
        <v>0</v>
      </c>
      <c r="O23" s="107" t="s">
        <v>18</v>
      </c>
      <c r="P23" s="108">
        <f>COUNTIF(O6:O20,"C")</f>
        <v>0</v>
      </c>
      <c r="Q23" s="109">
        <f>P23*5000</f>
        <v>0</v>
      </c>
      <c r="R23" s="109">
        <f>P23*5000</f>
        <v>0</v>
      </c>
      <c r="S23" s="112"/>
      <c r="T23" s="113"/>
      <c r="U23" s="41" t="e">
        <f>#REF!+J23+N23+R23</f>
        <v>#REF!</v>
      </c>
      <c r="V23" s="114"/>
    </row>
    <row r="24" spans="1:24" ht="36" customHeight="1">
      <c r="A24" s="2"/>
      <c r="B24" s="102"/>
      <c r="C24" s="103"/>
      <c r="D24" s="104"/>
      <c r="E24" s="115"/>
      <c r="F24" s="113"/>
      <c r="G24" s="107"/>
      <c r="H24" s="108"/>
      <c r="I24" s="109"/>
      <c r="J24" s="116"/>
      <c r="K24" s="110"/>
      <c r="L24" s="108"/>
      <c r="M24" s="109"/>
      <c r="N24" s="117"/>
      <c r="O24" s="107" t="s">
        <v>29</v>
      </c>
      <c r="P24" s="108">
        <f>COUNTIF(O6:O20,"D")</f>
        <v>0</v>
      </c>
      <c r="Q24" s="109">
        <f>P24*5500</f>
        <v>0</v>
      </c>
      <c r="R24" s="109">
        <f>P24*5500</f>
        <v>0</v>
      </c>
      <c r="S24" s="112"/>
      <c r="T24" s="113"/>
      <c r="U24" s="41" t="e">
        <f>#REF!+J24+N24+R24</f>
        <v>#REF!</v>
      </c>
      <c r="V24" s="114"/>
    </row>
    <row r="25" spans="1:24" ht="36" customHeight="1">
      <c r="A25" s="2"/>
      <c r="B25" s="102"/>
      <c r="C25" s="103"/>
      <c r="D25" s="104"/>
      <c r="E25" s="105"/>
      <c r="F25" s="113"/>
      <c r="G25" s="107"/>
      <c r="H25" s="108"/>
      <c r="I25" s="109"/>
      <c r="J25" s="116"/>
      <c r="K25" s="110"/>
      <c r="L25" s="108"/>
      <c r="M25" s="109"/>
      <c r="N25" s="117"/>
      <c r="O25" s="107"/>
      <c r="P25" s="108"/>
      <c r="Q25" s="109"/>
      <c r="R25" s="109"/>
      <c r="S25" s="112"/>
      <c r="T25" s="113"/>
      <c r="U25" s="41"/>
      <c r="V25" s="114"/>
    </row>
    <row r="26" spans="1:24" ht="36" customHeight="1" thickBot="1">
      <c r="A26" s="2"/>
      <c r="B26" s="102"/>
      <c r="C26" s="103"/>
      <c r="D26" s="104"/>
      <c r="E26" s="105"/>
      <c r="F26" s="113"/>
      <c r="G26" s="107"/>
      <c r="H26" s="108"/>
      <c r="I26" s="109"/>
      <c r="J26" s="116"/>
      <c r="K26" s="110"/>
      <c r="L26" s="108"/>
      <c r="M26" s="109"/>
      <c r="N26" s="117"/>
      <c r="O26" s="107"/>
      <c r="P26" s="108"/>
      <c r="Q26" s="109"/>
      <c r="R26" s="109"/>
      <c r="S26" s="118"/>
      <c r="T26" s="113"/>
      <c r="U26" s="41"/>
      <c r="V26" s="114"/>
    </row>
    <row r="27" spans="1:24" ht="36" customHeight="1" thickTop="1" thickBot="1">
      <c r="A27" s="2"/>
      <c r="B27" s="180" t="s">
        <v>30</v>
      </c>
      <c r="C27" s="181"/>
      <c r="D27" s="119"/>
      <c r="E27" s="120">
        <f>SUM(E22:E26)</f>
        <v>0</v>
      </c>
      <c r="F27" s="121">
        <f>SUM(F22:F26)</f>
        <v>0</v>
      </c>
      <c r="G27" s="122"/>
      <c r="H27" s="123">
        <f t="shared" ref="H27:Q27" si="10">SUM(H22:H26)</f>
        <v>0</v>
      </c>
      <c r="I27" s="124">
        <f t="shared" si="10"/>
        <v>0</v>
      </c>
      <c r="J27" s="124">
        <f t="shared" si="10"/>
        <v>0</v>
      </c>
      <c r="K27" s="125"/>
      <c r="L27" s="123">
        <f t="shared" si="10"/>
        <v>0</v>
      </c>
      <c r="M27" s="124">
        <f t="shared" si="10"/>
        <v>0</v>
      </c>
      <c r="N27" s="126">
        <f t="shared" si="10"/>
        <v>0</v>
      </c>
      <c r="O27" s="122"/>
      <c r="P27" s="123">
        <f t="shared" si="10"/>
        <v>0</v>
      </c>
      <c r="Q27" s="124">
        <f t="shared" si="10"/>
        <v>0</v>
      </c>
      <c r="R27" s="124">
        <f>SUM(R22:R26)</f>
        <v>0</v>
      </c>
      <c r="S27" s="127" t="e">
        <f>F27+#REF!+#REF!+I27+J27+M27+N27+Q27+R27</f>
        <v>#REF!</v>
      </c>
      <c r="T27" s="121"/>
      <c r="U27" s="128"/>
      <c r="V27" s="129"/>
    </row>
    <row r="28" spans="1:24" ht="24.95" customHeight="1" thickTop="1">
      <c r="A28" s="2"/>
      <c r="B28" s="102" t="s">
        <v>31</v>
      </c>
      <c r="C28" s="103"/>
      <c r="D28" s="104"/>
      <c r="E28" s="105"/>
      <c r="F28" s="113"/>
      <c r="G28" s="107" t="s">
        <v>32</v>
      </c>
      <c r="H28" s="108"/>
      <c r="I28" s="109"/>
      <c r="J28" s="109">
        <f>H28*5500</f>
        <v>0</v>
      </c>
      <c r="K28" s="110" t="s">
        <v>33</v>
      </c>
      <c r="L28" s="108"/>
      <c r="M28" s="109"/>
      <c r="N28" s="111">
        <f>L28*10500</f>
        <v>0</v>
      </c>
      <c r="O28" s="107" t="s">
        <v>34</v>
      </c>
      <c r="P28" s="108"/>
      <c r="Q28" s="116"/>
      <c r="R28" s="109">
        <f>P28*5500</f>
        <v>0</v>
      </c>
      <c r="S28" s="112"/>
      <c r="T28" s="113"/>
      <c r="U28" s="41" t="e">
        <f>#REF!+J28+N28+R28</f>
        <v>#REF!</v>
      </c>
      <c r="V28" s="114"/>
    </row>
    <row r="29" spans="1:24" ht="24.95" customHeight="1">
      <c r="A29" s="2"/>
      <c r="B29" s="102"/>
      <c r="C29" s="103"/>
      <c r="D29" s="104"/>
      <c r="E29" s="105"/>
      <c r="F29" s="113"/>
      <c r="G29" s="107"/>
      <c r="H29" s="130"/>
      <c r="I29" s="109"/>
      <c r="J29" s="116"/>
      <c r="K29" s="110"/>
      <c r="L29" s="130"/>
      <c r="M29" s="116"/>
      <c r="N29" s="117"/>
      <c r="O29" s="107" t="s">
        <v>29</v>
      </c>
      <c r="P29" s="108"/>
      <c r="Q29" s="116"/>
      <c r="R29" s="109">
        <f>P29*5500</f>
        <v>0</v>
      </c>
      <c r="S29" s="112"/>
      <c r="T29" s="113"/>
      <c r="U29" s="41" t="e">
        <f>#REF!+J29+N29+R29</f>
        <v>#REF!</v>
      </c>
      <c r="V29" s="114"/>
    </row>
    <row r="30" spans="1:24" ht="24.95" customHeight="1">
      <c r="A30" s="2"/>
      <c r="B30" s="102"/>
      <c r="C30" s="103"/>
      <c r="D30" s="104"/>
      <c r="E30" s="105"/>
      <c r="F30" s="113"/>
      <c r="G30" s="107"/>
      <c r="H30" s="130"/>
      <c r="I30" s="109"/>
      <c r="J30" s="116"/>
      <c r="K30" s="110"/>
      <c r="L30" s="130"/>
      <c r="M30" s="116"/>
      <c r="N30" s="117"/>
      <c r="O30" s="107"/>
      <c r="P30" s="130"/>
      <c r="Q30" s="116"/>
      <c r="R30" s="116"/>
      <c r="S30" s="112"/>
      <c r="T30" s="113"/>
      <c r="U30" s="41"/>
      <c r="V30" s="114"/>
    </row>
    <row r="31" spans="1:24" ht="24.95" customHeight="1" thickBot="1">
      <c r="A31" s="2"/>
      <c r="B31" s="102"/>
      <c r="C31" s="103"/>
      <c r="D31" s="104"/>
      <c r="E31" s="105"/>
      <c r="F31" s="113"/>
      <c r="G31" s="107"/>
      <c r="H31" s="130"/>
      <c r="I31" s="109"/>
      <c r="J31" s="116"/>
      <c r="K31" s="110"/>
      <c r="L31" s="130"/>
      <c r="M31" s="116"/>
      <c r="N31" s="117"/>
      <c r="O31" s="107"/>
      <c r="P31" s="130"/>
      <c r="Q31" s="116"/>
      <c r="R31" s="116"/>
      <c r="S31" s="112"/>
      <c r="T31" s="113"/>
      <c r="U31" s="41"/>
      <c r="V31" s="114"/>
    </row>
    <row r="32" spans="1:24" ht="24.95" customHeight="1" thickTop="1" thickBot="1">
      <c r="A32" s="2"/>
      <c r="B32" s="180" t="s">
        <v>35</v>
      </c>
      <c r="C32" s="182"/>
      <c r="D32" s="119"/>
      <c r="E32" s="120"/>
      <c r="F32" s="131"/>
      <c r="G32" s="132"/>
      <c r="H32" s="123">
        <f>SUM(H28:H31)</f>
        <v>0</v>
      </c>
      <c r="I32" s="133"/>
      <c r="J32" s="134">
        <f>SUM(J28:J31)</f>
        <v>0</v>
      </c>
      <c r="K32" s="135"/>
      <c r="L32" s="123">
        <f>SUM(L28:L31)</f>
        <v>0</v>
      </c>
      <c r="M32" s="133"/>
      <c r="N32" s="136">
        <f>SUM(N28:N31)</f>
        <v>0</v>
      </c>
      <c r="O32" s="134"/>
      <c r="P32" s="123">
        <f>SUM(P28:P31)</f>
        <v>0</v>
      </c>
      <c r="Q32" s="133"/>
      <c r="R32" s="134">
        <f>SUM(R28:R31)</f>
        <v>0</v>
      </c>
      <c r="S32" s="137" t="e">
        <f>F32+#REF!+#REF!+I32+J32+M32+N32+Q32+R32</f>
        <v>#REF!</v>
      </c>
      <c r="T32" s="136"/>
      <c r="U32" s="134">
        <f>J32+N32+R32</f>
        <v>0</v>
      </c>
      <c r="V32" s="129"/>
    </row>
    <row r="33" spans="1:22" ht="24.95" customHeight="1" thickTop="1">
      <c r="A33" s="2"/>
      <c r="B33" s="102" t="s">
        <v>36</v>
      </c>
      <c r="C33" s="103"/>
      <c r="D33" s="104"/>
      <c r="E33" s="105"/>
      <c r="F33" s="113"/>
      <c r="G33" s="107" t="s">
        <v>32</v>
      </c>
      <c r="H33" s="108" t="e">
        <f>DCOUNTA($G$4:$H$20,1,#REF!)</f>
        <v>#REF!</v>
      </c>
      <c r="I33" s="109"/>
      <c r="J33" s="109" t="e">
        <f>H33*5500</f>
        <v>#REF!</v>
      </c>
      <c r="K33" s="110" t="s">
        <v>33</v>
      </c>
      <c r="L33" s="108" t="e">
        <f>DCOUNTA($K$4:$L$20,1,#REF!)</f>
        <v>#REF!</v>
      </c>
      <c r="M33" s="109"/>
      <c r="N33" s="111" t="e">
        <f>L33*10500</f>
        <v>#REF!</v>
      </c>
      <c r="O33" s="107" t="s">
        <v>34</v>
      </c>
      <c r="P33" s="108" t="e">
        <f>DCOUNTA($O$4:$P$20,1,#REF!)</f>
        <v>#REF!</v>
      </c>
      <c r="Q33" s="116"/>
      <c r="R33" s="109" t="e">
        <f>P33*5500</f>
        <v>#REF!</v>
      </c>
      <c r="S33" s="112"/>
      <c r="T33" s="113"/>
      <c r="U33" s="41" t="e">
        <f>#REF!+J33+N33+R33</f>
        <v>#REF!</v>
      </c>
      <c r="V33" s="114"/>
    </row>
    <row r="34" spans="1:22" ht="24.95" customHeight="1">
      <c r="A34" s="2"/>
      <c r="B34" s="102"/>
      <c r="C34" s="103"/>
      <c r="D34" s="104"/>
      <c r="E34" s="105"/>
      <c r="F34" s="113"/>
      <c r="G34" s="107"/>
      <c r="H34" s="130"/>
      <c r="I34" s="109"/>
      <c r="J34" s="116"/>
      <c r="K34" s="110"/>
      <c r="L34" s="130"/>
      <c r="M34" s="116"/>
      <c r="N34" s="117"/>
      <c r="O34" s="107" t="s">
        <v>29</v>
      </c>
      <c r="P34" s="108" t="e">
        <f>DCOUNTA($O$4:$P$20,1,#REF!)</f>
        <v>#REF!</v>
      </c>
      <c r="Q34" s="116"/>
      <c r="R34" s="109" t="e">
        <f>P34*5500</f>
        <v>#REF!</v>
      </c>
      <c r="S34" s="112"/>
      <c r="T34" s="113"/>
      <c r="U34" s="41" t="e">
        <f>#REF!+J34+N34+R34</f>
        <v>#REF!</v>
      </c>
      <c r="V34" s="114"/>
    </row>
    <row r="35" spans="1:22" ht="24.95" customHeight="1">
      <c r="A35" s="2"/>
      <c r="B35" s="102"/>
      <c r="C35" s="103"/>
      <c r="D35" s="104"/>
      <c r="E35" s="105"/>
      <c r="F35" s="113"/>
      <c r="G35" s="107"/>
      <c r="H35" s="130"/>
      <c r="I35" s="109"/>
      <c r="J35" s="116"/>
      <c r="K35" s="110"/>
      <c r="L35" s="130"/>
      <c r="M35" s="116"/>
      <c r="N35" s="117"/>
      <c r="O35" s="107"/>
      <c r="P35" s="130"/>
      <c r="Q35" s="116"/>
      <c r="R35" s="116"/>
      <c r="S35" s="112"/>
      <c r="T35" s="113"/>
      <c r="U35" s="41"/>
      <c r="V35" s="114"/>
    </row>
    <row r="36" spans="1:22" ht="24.95" customHeight="1" thickBot="1">
      <c r="A36" s="2"/>
      <c r="B36" s="102"/>
      <c r="C36" s="103"/>
      <c r="D36" s="104"/>
      <c r="E36" s="105"/>
      <c r="F36" s="113"/>
      <c r="G36" s="107"/>
      <c r="H36" s="130"/>
      <c r="I36" s="109"/>
      <c r="J36" s="116"/>
      <c r="K36" s="110"/>
      <c r="L36" s="130"/>
      <c r="M36" s="116"/>
      <c r="N36" s="117"/>
      <c r="O36" s="107"/>
      <c r="P36" s="130"/>
      <c r="Q36" s="116"/>
      <c r="R36" s="116"/>
      <c r="S36" s="112"/>
      <c r="T36" s="113"/>
      <c r="U36" s="41"/>
      <c r="V36" s="114"/>
    </row>
    <row r="37" spans="1:22" ht="24.95" customHeight="1" thickTop="1" thickBot="1">
      <c r="A37" s="2"/>
      <c r="B37" s="183" t="s">
        <v>37</v>
      </c>
      <c r="C37" s="184"/>
      <c r="D37" s="138"/>
      <c r="E37" s="139"/>
      <c r="F37" s="140"/>
      <c r="G37" s="141"/>
      <c r="H37" s="142">
        <f>H27-H32</f>
        <v>0</v>
      </c>
      <c r="I37" s="143"/>
      <c r="J37" s="144">
        <f>J27-J32</f>
        <v>0</v>
      </c>
      <c r="K37" s="145"/>
      <c r="L37" s="142">
        <f>L27-L32</f>
        <v>0</v>
      </c>
      <c r="M37" s="143"/>
      <c r="N37" s="146">
        <f>N27-N32</f>
        <v>0</v>
      </c>
      <c r="O37" s="144"/>
      <c r="P37" s="142">
        <f>P27-P32</f>
        <v>0</v>
      </c>
      <c r="Q37" s="143"/>
      <c r="R37" s="144">
        <f>R27-R32</f>
        <v>0</v>
      </c>
      <c r="S37" s="147" t="e">
        <f>F37+#REF!+#REF!+I37+J37+M37+N37+Q37+R37</f>
        <v>#REF!</v>
      </c>
      <c r="T37" s="146"/>
      <c r="U37" s="148">
        <f>J37+N37+R37</f>
        <v>0</v>
      </c>
      <c r="V37" s="149"/>
    </row>
    <row r="38" spans="1:22" ht="24.95" customHeight="1">
      <c r="A38" s="2"/>
      <c r="E38" s="152"/>
      <c r="F38" s="152"/>
      <c r="G38" s="152"/>
      <c r="H38" s="152"/>
      <c r="I38" s="153"/>
      <c r="J38" s="152"/>
      <c r="K38" s="152"/>
      <c r="L38" s="152"/>
      <c r="M38" s="152"/>
      <c r="N38" s="152"/>
      <c r="O38" s="152"/>
      <c r="P38" s="152"/>
      <c r="Q38" s="152"/>
      <c r="R38" s="152"/>
      <c r="S38" s="154"/>
      <c r="T38" s="152"/>
      <c r="U38" s="41"/>
      <c r="V38" s="155"/>
    </row>
  </sheetData>
  <mergeCells count="19">
    <mergeCell ref="B27:C27"/>
    <mergeCell ref="B32:C32"/>
    <mergeCell ref="B37:C37"/>
    <mergeCell ref="U3:U4"/>
    <mergeCell ref="E5:F5"/>
    <mergeCell ref="B21:C21"/>
    <mergeCell ref="G21:H21"/>
    <mergeCell ref="K21:L21"/>
    <mergeCell ref="O21:P21"/>
    <mergeCell ref="A1:V1"/>
    <mergeCell ref="A3:A5"/>
    <mergeCell ref="B3:B5"/>
    <mergeCell ref="C3:C5"/>
    <mergeCell ref="D3:D5"/>
    <mergeCell ref="E3:F4"/>
    <mergeCell ref="G3:J3"/>
    <mergeCell ref="K3:N3"/>
    <mergeCell ref="O3:R3"/>
    <mergeCell ref="S3:T3"/>
  </mergeCells>
  <phoneticPr fontId="3"/>
  <printOptions horizontalCentered="1"/>
  <pageMargins left="7.874015748031496E-2" right="0" top="0.39370078740157483" bottom="0" header="0.51181102362204722" footer="0"/>
  <pageSetup paperSize="8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【見本】受付用紙（講習＆受験）</vt:lpstr>
      <vt:lpstr>受付用紙（講習＆受験）</vt:lpstr>
      <vt:lpstr>'【見本】受付用紙（講習＆受験）'!Print_Area</vt:lpstr>
      <vt:lpstr>'受付用紙（講習＆受験）'!Print_Area</vt:lpstr>
      <vt:lpstr>'【見本】受付用紙（講習＆受験）'!Print_Titles</vt:lpstr>
      <vt:lpstr>'受付用紙（講習＆受験）'!Print_Titles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</dc:creator>
  <cp:lastModifiedBy>chiba</cp:lastModifiedBy>
  <dcterms:created xsi:type="dcterms:W3CDTF">2018-02-16T14:41:34Z</dcterms:created>
  <dcterms:modified xsi:type="dcterms:W3CDTF">2019-01-02T12:34:35Z</dcterms:modified>
</cp:coreProperties>
</file>